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jyrkirantanen/Library/Mobile Documents/com~apple~CloudDocs/"/>
    </mc:Choice>
  </mc:AlternateContent>
  <xr:revisionPtr revIDLastSave="0" documentId="8_{E77B660F-6E1A-6E48-81F1-5506761BC7EA}" xr6:coauthVersionLast="47" xr6:coauthVersionMax="47" xr10:uidLastSave="{00000000-0000-0000-0000-000000000000}"/>
  <bookViews>
    <workbookView xWindow="0" yWindow="620" windowWidth="20740" windowHeight="15880" tabRatio="500" activeTab="6" xr2:uid="{00000000-000D-0000-FFFF-FFFF00000000}"/>
  </bookViews>
  <sheets>
    <sheet name="mave" sheetId="1" r:id="rId1"/>
    <sheet name="Viikkari" sheetId="2" r:id="rId2"/>
    <sheet name="Säkit" sheetId="3" r:id="rId3"/>
    <sheet name="rengas" sheetId="4" r:id="rId4"/>
    <sheet name="Kivi" sheetId="5" r:id="rId5"/>
    <sheet name="Merkkari" sheetId="6" r:id="rId6"/>
    <sheet name="kokonaistilanne" sheetId="7" r:id="rId7"/>
  </sheets>
  <definedNames>
    <definedName name="SUM">mave!$E$8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0" i="5" l="1"/>
  <c r="F30" i="5" s="1"/>
  <c r="I29" i="7" s="1"/>
  <c r="E28" i="5"/>
  <c r="F28" i="5" s="1"/>
  <c r="I27" i="7" s="1"/>
  <c r="E27" i="5"/>
  <c r="F27" i="5" s="1"/>
  <c r="I26" i="7" s="1"/>
  <c r="E26" i="5"/>
  <c r="F26" i="5" s="1"/>
  <c r="I25" i="7" s="1"/>
  <c r="E24" i="5"/>
  <c r="F24" i="5" s="1"/>
  <c r="I23" i="7" s="1"/>
  <c r="E23" i="5"/>
  <c r="F23" i="5" s="1"/>
  <c r="I22" i="7" s="1"/>
  <c r="E21" i="5"/>
  <c r="F21" i="5" s="1"/>
  <c r="I20" i="7" s="1"/>
  <c r="E20" i="5"/>
  <c r="F20" i="5" s="1"/>
  <c r="I19" i="7" s="1"/>
  <c r="E19" i="5"/>
  <c r="F19" i="5" s="1"/>
  <c r="I18" i="7" s="1"/>
  <c r="E18" i="5"/>
  <c r="F18" i="5" s="1"/>
  <c r="I17" i="7" s="1"/>
  <c r="E17" i="5"/>
  <c r="F17" i="5" s="1"/>
  <c r="I16" i="7" s="1"/>
  <c r="E15" i="5"/>
  <c r="F15" i="5" s="1"/>
  <c r="I14" i="7" s="1"/>
  <c r="E14" i="5"/>
  <c r="F14" i="5" s="1"/>
  <c r="I13" i="7" s="1"/>
  <c r="E13" i="5"/>
  <c r="F13" i="5" s="1"/>
  <c r="I12" i="7" s="1"/>
  <c r="E12" i="5"/>
  <c r="F12" i="5" s="1"/>
  <c r="I11" i="7" s="1"/>
  <c r="E10" i="5"/>
  <c r="F10" i="5" s="1"/>
  <c r="I9" i="7" s="1"/>
  <c r="E9" i="5"/>
  <c r="F9" i="5" s="1"/>
  <c r="I8" i="7" s="1"/>
  <c r="E8" i="5"/>
  <c r="F8" i="5" s="1"/>
  <c r="I7" i="7" s="1"/>
  <c r="E6" i="5"/>
  <c r="F6" i="5" s="1"/>
  <c r="I5" i="7" s="1"/>
  <c r="H30" i="4"/>
  <c r="F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J5" i="4"/>
  <c r="H5" i="4"/>
  <c r="E30" i="2"/>
  <c r="F30" i="2" s="1"/>
  <c r="F29" i="7" s="1"/>
  <c r="E28" i="2"/>
  <c r="F28" i="2" s="1"/>
  <c r="F27" i="7" s="1"/>
  <c r="E27" i="2"/>
  <c r="F27" i="2" s="1"/>
  <c r="F26" i="7" s="1"/>
  <c r="E26" i="2"/>
  <c r="F26" i="2" s="1"/>
  <c r="F25" i="7" s="1"/>
  <c r="E24" i="2"/>
  <c r="F24" i="2" s="1"/>
  <c r="F23" i="7" s="1"/>
  <c r="E23" i="2"/>
  <c r="F23" i="2" s="1"/>
  <c r="F22" i="7" s="1"/>
  <c r="E21" i="2"/>
  <c r="F21" i="2" s="1"/>
  <c r="F20" i="7" s="1"/>
  <c r="E20" i="2"/>
  <c r="F20" i="2" s="1"/>
  <c r="F19" i="7" s="1"/>
  <c r="E19" i="2"/>
  <c r="F19" i="2" s="1"/>
  <c r="F18" i="7" s="1"/>
  <c r="E18" i="2"/>
  <c r="F18" i="2" s="1"/>
  <c r="F17" i="7" s="1"/>
  <c r="E17" i="2"/>
  <c r="F17" i="2" s="1"/>
  <c r="F16" i="7" s="1"/>
  <c r="E15" i="2"/>
  <c r="F15" i="2" s="1"/>
  <c r="F14" i="7" s="1"/>
  <c r="E14" i="2"/>
  <c r="F14" i="2" s="1"/>
  <c r="F13" i="7" s="1"/>
  <c r="E13" i="2"/>
  <c r="F13" i="2" s="1"/>
  <c r="F12" i="7" s="1"/>
  <c r="E12" i="2"/>
  <c r="F12" i="2" s="1"/>
  <c r="F11" i="7" s="1"/>
  <c r="E10" i="2"/>
  <c r="F10" i="2" s="1"/>
  <c r="F9" i="7" s="1"/>
  <c r="E9" i="2"/>
  <c r="F9" i="2" s="1"/>
  <c r="F8" i="7" s="1"/>
  <c r="E8" i="2"/>
  <c r="F8" i="2" s="1"/>
  <c r="F7" i="7" s="1"/>
  <c r="E6" i="2"/>
  <c r="F6" i="2" s="1"/>
  <c r="F5" i="7" s="1"/>
  <c r="E30" i="1"/>
  <c r="F30" i="1" s="1"/>
  <c r="E29" i="7" s="1"/>
  <c r="E28" i="1"/>
  <c r="F28" i="1" s="1"/>
  <c r="E27" i="7" s="1"/>
  <c r="D27" i="7" s="1"/>
  <c r="E27" i="1"/>
  <c r="F27" i="1" s="1"/>
  <c r="E26" i="7" s="1"/>
  <c r="D26" i="7" s="1"/>
  <c r="E26" i="1"/>
  <c r="F26" i="1" s="1"/>
  <c r="E25" i="7" s="1"/>
  <c r="D25" i="7" s="1"/>
  <c r="E24" i="1"/>
  <c r="F24" i="1" s="1"/>
  <c r="E23" i="7" s="1"/>
  <c r="D23" i="7" s="1"/>
  <c r="E23" i="1"/>
  <c r="F23" i="1" s="1"/>
  <c r="E22" i="7" s="1"/>
  <c r="D22" i="7" s="1"/>
  <c r="E21" i="1"/>
  <c r="F21" i="1" s="1"/>
  <c r="E20" i="7" s="1"/>
  <c r="D20" i="7" s="1"/>
  <c r="F20" i="1"/>
  <c r="E20" i="1"/>
  <c r="E19" i="1"/>
  <c r="F19" i="1" s="1"/>
  <c r="E18" i="7" s="1"/>
  <c r="D18" i="7" s="1"/>
  <c r="E18" i="1"/>
  <c r="F18" i="1" s="1"/>
  <c r="E17" i="7" s="1"/>
  <c r="D17" i="7" s="1"/>
  <c r="F17" i="1"/>
  <c r="E17" i="1"/>
  <c r="E15" i="1"/>
  <c r="F15" i="1" s="1"/>
  <c r="E14" i="7" s="1"/>
  <c r="D14" i="7" s="1"/>
  <c r="E14" i="1"/>
  <c r="F14" i="1" s="1"/>
  <c r="E13" i="7" s="1"/>
  <c r="D13" i="7" s="1"/>
  <c r="E13" i="1"/>
  <c r="F13" i="1" s="1"/>
  <c r="E12" i="7" s="1"/>
  <c r="D12" i="7" s="1"/>
  <c r="E12" i="1"/>
  <c r="F12" i="1" s="1"/>
  <c r="E11" i="7" s="1"/>
  <c r="D11" i="7" s="1"/>
  <c r="E10" i="1"/>
  <c r="F10" i="1" s="1"/>
  <c r="E9" i="7" s="1"/>
  <c r="D9" i="7" s="1"/>
  <c r="E9" i="1"/>
  <c r="F9" i="1" s="1"/>
  <c r="E8" i="7" s="1"/>
  <c r="D8" i="7" s="1"/>
  <c r="E8" i="1"/>
  <c r="F8" i="1" s="1"/>
  <c r="E7" i="7" s="1"/>
  <c r="D7" i="7" s="1"/>
  <c r="E6" i="1"/>
  <c r="F6" i="1" s="1"/>
  <c r="E5" i="7" s="1"/>
  <c r="D5" i="7" s="1"/>
  <c r="F4" i="1"/>
  <c r="J29" i="7"/>
  <c r="H29" i="7"/>
  <c r="G29" i="7"/>
  <c r="J27" i="7"/>
  <c r="H27" i="7"/>
  <c r="G27" i="7"/>
  <c r="J26" i="7"/>
  <c r="H26" i="7"/>
  <c r="G26" i="7"/>
  <c r="J25" i="7"/>
  <c r="H25" i="7"/>
  <c r="G25" i="7"/>
  <c r="J23" i="7"/>
  <c r="H23" i="7"/>
  <c r="G23" i="7"/>
  <c r="J22" i="7"/>
  <c r="H22" i="7"/>
  <c r="G22" i="7"/>
  <c r="J20" i="7"/>
  <c r="H20" i="7"/>
  <c r="G20" i="7"/>
  <c r="J19" i="7"/>
  <c r="H19" i="7"/>
  <c r="G19" i="7"/>
  <c r="E19" i="7"/>
  <c r="J18" i="7"/>
  <c r="H18" i="7"/>
  <c r="G18" i="7"/>
  <c r="J17" i="7"/>
  <c r="H17" i="7"/>
  <c r="G17" i="7"/>
  <c r="J16" i="7"/>
  <c r="H16" i="7"/>
  <c r="G16" i="7"/>
  <c r="E16" i="7"/>
  <c r="J14" i="7"/>
  <c r="H14" i="7"/>
  <c r="G14" i="7"/>
  <c r="J13" i="7"/>
  <c r="H13" i="7"/>
  <c r="G13" i="7"/>
  <c r="J12" i="7"/>
  <c r="H12" i="7"/>
  <c r="G12" i="7"/>
  <c r="J11" i="7"/>
  <c r="H11" i="7"/>
  <c r="G11" i="7"/>
  <c r="J9" i="7"/>
  <c r="H9" i="7"/>
  <c r="G9" i="7"/>
  <c r="J8" i="7"/>
  <c r="H8" i="7"/>
  <c r="G8" i="7"/>
  <c r="J7" i="7"/>
  <c r="H7" i="7"/>
  <c r="G7" i="7"/>
  <c r="J5" i="7"/>
  <c r="H5" i="7"/>
  <c r="G5" i="7"/>
  <c r="D19" i="7" l="1"/>
  <c r="D16" i="7"/>
  <c r="D29" i="7"/>
</calcChain>
</file>

<file path=xl/sharedStrings.xml><?xml version="1.0" encoding="utf-8"?>
<sst xmlns="http://schemas.openxmlformats.org/spreadsheetml/2006/main" count="355" uniqueCount="84">
  <si>
    <t>Maastaveto</t>
  </si>
  <si>
    <t>Sarja</t>
  </si>
  <si>
    <t>Sukunimi</t>
  </si>
  <si>
    <t>Etunimi</t>
  </si>
  <si>
    <t>KG</t>
  </si>
  <si>
    <t>Sijoitus</t>
  </si>
  <si>
    <t>Pisteet</t>
  </si>
  <si>
    <t>N juniorit 18-20v</t>
  </si>
  <si>
    <t>N40+ -75kg</t>
  </si>
  <si>
    <t>Hurme</t>
  </si>
  <si>
    <t>Mari</t>
  </si>
  <si>
    <t>Liljeqvist</t>
  </si>
  <si>
    <t>Heidi</t>
  </si>
  <si>
    <t>N40+ 75kg+</t>
  </si>
  <si>
    <t>Hirvonen</t>
  </si>
  <si>
    <t>Niina</t>
  </si>
  <si>
    <t>Hölttä</t>
  </si>
  <si>
    <t>Veera-Maria</t>
  </si>
  <si>
    <t>Sikanen</t>
  </si>
  <si>
    <t>Mirka</t>
  </si>
  <si>
    <t>M40+ -100kg</t>
  </si>
  <si>
    <t>Kotilainen</t>
  </si>
  <si>
    <t>Markus</t>
  </si>
  <si>
    <t>Lampinen</t>
  </si>
  <si>
    <t>Janne</t>
  </si>
  <si>
    <t>Söderbäck</t>
  </si>
  <si>
    <t>Raimo</t>
  </si>
  <si>
    <t>M40+ 100kg+</t>
  </si>
  <si>
    <t>M50+ -100kg</t>
  </si>
  <si>
    <t>Jalonen</t>
  </si>
  <si>
    <t>Pasi</t>
  </si>
  <si>
    <t>Kapiainen</t>
  </si>
  <si>
    <t>Jarkko</t>
  </si>
  <si>
    <t>Ollikainen</t>
  </si>
  <si>
    <t>Tommi</t>
  </si>
  <si>
    <t>M50+ 100kg+</t>
  </si>
  <si>
    <t>Mattila</t>
  </si>
  <si>
    <t>Kaj</t>
  </si>
  <si>
    <t>Viikinkipunnerrus</t>
  </si>
  <si>
    <t>Toistot</t>
  </si>
  <si>
    <t>Säkkien lastaus</t>
  </si>
  <si>
    <t>kottikärry</t>
  </si>
  <si>
    <t>Matka</t>
  </si>
  <si>
    <t>Aika</t>
  </si>
  <si>
    <t>45</t>
  </si>
  <si>
    <t>30</t>
  </si>
  <si>
    <t>81</t>
  </si>
  <si>
    <t>2</t>
  </si>
  <si>
    <t>88</t>
  </si>
  <si>
    <t>3</t>
  </si>
  <si>
    <t>73</t>
  </si>
  <si>
    <t>1</t>
  </si>
  <si>
    <t>90</t>
  </si>
  <si>
    <t>76</t>
  </si>
  <si>
    <t>39</t>
  </si>
  <si>
    <t>38</t>
  </si>
  <si>
    <t>31</t>
  </si>
  <si>
    <t>83</t>
  </si>
  <si>
    <t>Renkaan pyöritys</t>
  </si>
  <si>
    <t>Stone of steel</t>
  </si>
  <si>
    <t>Merkkari</t>
  </si>
  <si>
    <t>48</t>
  </si>
  <si>
    <t>27</t>
  </si>
  <si>
    <t>34</t>
  </si>
  <si>
    <t>24</t>
  </si>
  <si>
    <t>11</t>
  </si>
  <si>
    <t>5</t>
  </si>
  <si>
    <t>22</t>
  </si>
  <si>
    <t>74</t>
  </si>
  <si>
    <t>49</t>
  </si>
  <si>
    <t>29</t>
  </si>
  <si>
    <t>Kokonaistilanne</t>
  </si>
  <si>
    <t>Kokonais-</t>
  </si>
  <si>
    <t>pisteet</t>
  </si>
  <si>
    <t>Laji 1</t>
  </si>
  <si>
    <t>Laji 2</t>
  </si>
  <si>
    <t>Laji 3</t>
  </si>
  <si>
    <t>Laji 4</t>
  </si>
  <si>
    <t>Laji 5</t>
  </si>
  <si>
    <t>Laji 6</t>
  </si>
  <si>
    <t>1.</t>
  </si>
  <si>
    <t>2.</t>
  </si>
  <si>
    <t>3.</t>
  </si>
  <si>
    <t>Sija..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</si>
</sst>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theme="1" tint="0.14999847407452621"/>
      <name val="Calibri"/>
      <family val="2"/>
      <charset val="1"/>
    </font>
    <font>
      <b/>
      <sz val="11"/>
      <color theme="1" tint="0.14999847407452621"/>
      <name val="Calibri"/>
      <family val="2"/>
      <charset val="1"/>
    </font>
    <font>
      <sz val="13"/>
      <color theme="1" tint="0.14999847407452621"/>
      <name val="Helvetica Neue"/>
      <family val="2"/>
      <charset val="1"/>
    </font>
    <font>
      <sz val="13"/>
      <color rgb="FFFFFFFF"/>
      <name val="Helvetica Neue"/>
      <family val="2"/>
      <charset val="1"/>
    </font>
    <font>
      <b/>
      <sz val="12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3"/>
        <bgColor rgb="FFC0C0C0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0" borderId="0" xfId="0" applyNumberFormat="1"/>
    <xf numFmtId="1" fontId="3" fillId="0" borderId="0" xfId="0" applyNumberFormat="1" applyFont="1"/>
    <xf numFmtId="1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0" borderId="0" xfId="0" applyFont="1"/>
    <xf numFmtId="1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5" fillId="3" borderId="0" xfId="0" applyNumberFormat="1" applyFont="1" applyFill="1"/>
    <xf numFmtId="0" fontId="6" fillId="0" borderId="0" xfId="0" applyFont="1"/>
    <xf numFmtId="1" fontId="5" fillId="2" borderId="1" xfId="0" applyNumberFormat="1" applyFont="1" applyFill="1" applyBorder="1"/>
    <xf numFmtId="1" fontId="5" fillId="3" borderId="1" xfId="0" applyNumberFormat="1" applyFont="1" applyFill="1" applyBorder="1"/>
    <xf numFmtId="1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9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7A7A7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76"/>
  <sheetViews>
    <sheetView showGridLines="0" zoomScale="110" zoomScaleNormal="110" workbookViewId="0">
      <selection activeCell="H31" sqref="H31"/>
    </sheetView>
  </sheetViews>
  <sheetFormatPr baseColWidth="10" defaultColWidth="8.83203125" defaultRowHeight="15" x14ac:dyDescent="0.2"/>
  <cols>
    <col min="1" max="1" width="17" style="1" customWidth="1"/>
    <col min="2" max="2" width="12.1640625" style="1" customWidth="1"/>
    <col min="3" max="3" width="11.6640625" style="1" customWidth="1"/>
    <col min="4" max="4" width="11.1640625" style="1" customWidth="1"/>
    <col min="5" max="5" width="10" style="2" customWidth="1"/>
    <col min="6" max="6" width="10" style="1" customWidth="1"/>
    <col min="7" max="7" width="15.1640625" customWidth="1"/>
    <col min="8" max="8" width="23.83203125" customWidth="1"/>
    <col min="9" max="9" width="22.33203125" customWidth="1"/>
    <col min="10" max="10" width="38.6640625" customWidth="1"/>
  </cols>
  <sheetData>
    <row r="1" spans="1:10" ht="13.5" customHeight="1" x14ac:dyDescent="0.2">
      <c r="A1" s="3" t="s">
        <v>0</v>
      </c>
      <c r="B1" s="4"/>
      <c r="C1" s="4"/>
      <c r="D1" s="4"/>
      <c r="E1" s="4"/>
      <c r="F1" s="4"/>
      <c r="G1" s="5"/>
      <c r="H1" s="5"/>
      <c r="I1" s="5"/>
      <c r="J1" s="5"/>
    </row>
    <row r="2" spans="1:10" ht="13.5" customHeight="1" x14ac:dyDescent="0.2">
      <c r="A2" s="3"/>
      <c r="B2" s="4"/>
      <c r="C2" s="4"/>
      <c r="D2" s="4"/>
      <c r="E2" s="4"/>
      <c r="F2" s="4"/>
      <c r="G2" s="5"/>
      <c r="H2" s="5"/>
      <c r="I2" s="5"/>
      <c r="J2" s="5"/>
    </row>
    <row r="3" spans="1:10" x14ac:dyDescent="0.2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/>
      <c r="H3" s="8"/>
      <c r="I3" s="8"/>
      <c r="J3" s="8"/>
    </row>
    <row r="4" spans="1:10" ht="13.5" customHeight="1" x14ac:dyDescent="0.2">
      <c r="A4" s="9"/>
      <c r="B4" s="10"/>
      <c r="C4" s="10"/>
      <c r="D4" s="11"/>
      <c r="E4" s="10"/>
      <c r="F4" s="12" t="str">
        <f>IF(E4="","",2-E4)</f>
        <v/>
      </c>
      <c r="G4" s="8"/>
      <c r="H4" s="8"/>
      <c r="I4" s="8"/>
      <c r="J4" s="8"/>
    </row>
    <row r="5" spans="1:10" x14ac:dyDescent="0.2">
      <c r="A5" s="6" t="s">
        <v>7</v>
      </c>
      <c r="B5" s="7"/>
      <c r="C5" s="7"/>
      <c r="D5" s="7"/>
      <c r="E5" s="7"/>
      <c r="F5" s="7"/>
      <c r="G5" s="5"/>
      <c r="H5" s="5"/>
      <c r="I5" s="5"/>
      <c r="J5" s="5"/>
    </row>
    <row r="6" spans="1:10" x14ac:dyDescent="0.2">
      <c r="A6" s="4"/>
      <c r="B6" s="13"/>
      <c r="C6" s="13"/>
      <c r="D6" s="14"/>
      <c r="E6" s="3" t="str">
        <f>IF(D6="","",RANK(D6,$D$4:$D$7,0))</f>
        <v/>
      </c>
      <c r="F6" s="12" t="str">
        <f>IF(E6="","",2-E6)</f>
        <v/>
      </c>
      <c r="G6" s="8"/>
      <c r="H6" s="8"/>
      <c r="I6" s="8"/>
      <c r="J6" s="8"/>
    </row>
    <row r="7" spans="1:10" ht="13.5" customHeight="1" x14ac:dyDescent="0.2">
      <c r="A7" s="6" t="s">
        <v>8</v>
      </c>
      <c r="B7" s="7"/>
      <c r="C7" s="7"/>
      <c r="D7" s="7"/>
      <c r="E7" s="7"/>
      <c r="F7" s="7"/>
      <c r="G7" s="5"/>
      <c r="H7" s="5"/>
      <c r="I7" s="5"/>
      <c r="J7" s="5"/>
    </row>
    <row r="8" spans="1:10" x14ac:dyDescent="0.2">
      <c r="A8" s="4"/>
      <c r="B8" s="13" t="s">
        <v>9</v>
      </c>
      <c r="C8" s="13" t="s">
        <v>10</v>
      </c>
      <c r="D8" s="14">
        <v>140</v>
      </c>
      <c r="E8" s="2">
        <f>IF(D8="","",RANK(D8,$D$7:$D$10,0))</f>
        <v>1</v>
      </c>
      <c r="F8" s="12">
        <f>IF(E8="","",4-E8)</f>
        <v>3</v>
      </c>
      <c r="G8" s="8"/>
      <c r="H8" s="8"/>
      <c r="I8" s="8"/>
      <c r="J8" s="8"/>
    </row>
    <row r="9" spans="1:10" x14ac:dyDescent="0.2">
      <c r="A9" s="4"/>
      <c r="B9" s="13" t="s">
        <v>11</v>
      </c>
      <c r="C9" s="13" t="s">
        <v>12</v>
      </c>
      <c r="D9" s="14">
        <v>140</v>
      </c>
      <c r="E9" s="3">
        <f>IF(D9="","",RANK(D9,$D$7:$D$10,0))</f>
        <v>1</v>
      </c>
      <c r="F9" s="12">
        <f>IF(E9="","",4-E9)</f>
        <v>3</v>
      </c>
      <c r="G9" s="8"/>
      <c r="H9" s="8"/>
      <c r="I9" s="8"/>
      <c r="J9" s="8"/>
    </row>
    <row r="10" spans="1:10" x14ac:dyDescent="0.2">
      <c r="A10" s="4"/>
      <c r="B10" s="13"/>
      <c r="C10" s="13"/>
      <c r="D10" s="12"/>
      <c r="E10" s="3" t="str">
        <f>IF(D10="","",RANK(D10,$D$7:$D$11,0))</f>
        <v/>
      </c>
      <c r="F10" s="12" t="str">
        <f>IF(E10="","",4-E10)</f>
        <v/>
      </c>
      <c r="G10" s="8"/>
      <c r="H10" s="8"/>
      <c r="I10" s="8"/>
      <c r="J10" s="8"/>
    </row>
    <row r="11" spans="1:10" x14ac:dyDescent="0.2">
      <c r="A11" s="6" t="s">
        <v>13</v>
      </c>
      <c r="B11" s="7"/>
      <c r="C11" s="7"/>
      <c r="D11" s="7"/>
      <c r="E11" s="7"/>
      <c r="F11" s="7"/>
      <c r="G11" s="5"/>
      <c r="H11" s="5"/>
      <c r="I11" s="5"/>
      <c r="J11" s="5"/>
    </row>
    <row r="12" spans="1:10" x14ac:dyDescent="0.2">
      <c r="A12" s="4"/>
      <c r="B12" s="13" t="s">
        <v>14</v>
      </c>
      <c r="C12" s="13" t="s">
        <v>15</v>
      </c>
      <c r="D12" s="12">
        <v>155</v>
      </c>
      <c r="E12" s="3">
        <f>IF(D12="","",RANK(D12,$D$11:$D$16,0))</f>
        <v>1</v>
      </c>
      <c r="F12" s="12">
        <f>IF(E12="","",5-E12)</f>
        <v>4</v>
      </c>
      <c r="G12" s="8"/>
      <c r="H12" s="8"/>
      <c r="I12" s="8"/>
      <c r="J12" s="8"/>
    </row>
    <row r="13" spans="1:10" x14ac:dyDescent="0.2">
      <c r="A13" s="4"/>
      <c r="B13" s="13" t="s">
        <v>16</v>
      </c>
      <c r="C13" s="13" t="s">
        <v>17</v>
      </c>
      <c r="D13" s="12">
        <v>152</v>
      </c>
      <c r="E13" s="3">
        <f>IF(D13="","",RANK(D13,$D$11:$D$16,0))</f>
        <v>3</v>
      </c>
      <c r="F13" s="12">
        <f>IF(E13="","",5-E13)</f>
        <v>2</v>
      </c>
      <c r="G13" s="8"/>
      <c r="H13" s="8"/>
      <c r="I13" s="8"/>
      <c r="J13" s="8"/>
    </row>
    <row r="14" spans="1:10" x14ac:dyDescent="0.2">
      <c r="A14" s="4"/>
      <c r="B14" s="13"/>
      <c r="C14" s="13"/>
      <c r="D14" s="12"/>
      <c r="E14" s="3" t="str">
        <f>IF(D14="","",RANK(D14,$D$11:$D$16,0))</f>
        <v/>
      </c>
      <c r="F14" s="12" t="str">
        <f>IF(E14="","",5-E14)</f>
        <v/>
      </c>
      <c r="G14" s="8"/>
      <c r="H14" s="8"/>
      <c r="I14" s="8"/>
      <c r="J14" s="8"/>
    </row>
    <row r="15" spans="1:10" x14ac:dyDescent="0.2">
      <c r="A15" s="4"/>
      <c r="B15" s="13" t="s">
        <v>18</v>
      </c>
      <c r="C15" s="13" t="s">
        <v>19</v>
      </c>
      <c r="D15" s="12">
        <v>154</v>
      </c>
      <c r="E15" s="3">
        <f>IF(D15="","",RANK(D15,$D$11:$D$16,0))</f>
        <v>2</v>
      </c>
      <c r="F15" s="12">
        <f>IF(E15="","",5-E15)</f>
        <v>3</v>
      </c>
      <c r="G15" s="8"/>
      <c r="H15" s="8"/>
      <c r="I15" s="8"/>
      <c r="J15" s="8"/>
    </row>
    <row r="16" spans="1:10" x14ac:dyDescent="0.2">
      <c r="A16" s="6" t="s">
        <v>20</v>
      </c>
      <c r="B16" s="7"/>
      <c r="C16" s="7"/>
      <c r="D16" s="7"/>
      <c r="E16" s="7"/>
      <c r="F16" s="7"/>
      <c r="G16" s="5"/>
      <c r="H16" s="5"/>
      <c r="I16" s="5"/>
      <c r="J16" s="5"/>
    </row>
    <row r="17" spans="1:10" x14ac:dyDescent="0.2">
      <c r="A17" s="4"/>
      <c r="B17" s="13"/>
      <c r="C17" s="13"/>
      <c r="D17" s="12"/>
      <c r="E17" s="3" t="str">
        <f>IF(D17="","",RANK(D17,$D$16:$D$22,0))</f>
        <v/>
      </c>
      <c r="F17" s="12" t="str">
        <f>IF(E17="","",6-E17)</f>
        <v/>
      </c>
      <c r="G17" s="8"/>
      <c r="H17" s="8"/>
      <c r="I17" s="8"/>
      <c r="J17" s="8"/>
    </row>
    <row r="18" spans="1:10" x14ac:dyDescent="0.2">
      <c r="A18" s="4"/>
      <c r="B18" s="13"/>
      <c r="C18" s="13"/>
      <c r="D18" s="12"/>
      <c r="E18" s="3" t="str">
        <f>IF(D18="","",RANK(D18,$D$16:$D$22,0))</f>
        <v/>
      </c>
      <c r="F18" s="12" t="str">
        <f>IF(E18="","",6-E18)</f>
        <v/>
      </c>
      <c r="G18" s="8"/>
      <c r="H18" s="8"/>
      <c r="I18" s="8"/>
      <c r="J18" s="8"/>
    </row>
    <row r="19" spans="1:10" x14ac:dyDescent="0.2">
      <c r="A19" s="4"/>
      <c r="B19" s="13" t="s">
        <v>21</v>
      </c>
      <c r="C19" s="13" t="s">
        <v>22</v>
      </c>
      <c r="D19" s="12">
        <v>213</v>
      </c>
      <c r="E19" s="3">
        <f>IF(D19="","",RANK(D19,$D$16:$D$22,0))</f>
        <v>2</v>
      </c>
      <c r="F19" s="12">
        <f>IF(E19="","",6-E19)</f>
        <v>4</v>
      </c>
      <c r="G19" s="8"/>
      <c r="H19" s="8"/>
      <c r="I19" s="8"/>
      <c r="J19" s="8"/>
    </row>
    <row r="20" spans="1:10" x14ac:dyDescent="0.2">
      <c r="A20" s="4"/>
      <c r="B20" s="13" t="s">
        <v>23</v>
      </c>
      <c r="C20" s="13" t="s">
        <v>24</v>
      </c>
      <c r="D20" s="12">
        <v>215</v>
      </c>
      <c r="E20" s="3">
        <f>IF(D20="","",RANK(D20,$D$16:$D$22,0))</f>
        <v>1</v>
      </c>
      <c r="F20" s="12">
        <f>IF(E20="","",6-E20)</f>
        <v>5</v>
      </c>
      <c r="G20" s="8"/>
      <c r="H20" s="8"/>
      <c r="I20" s="8"/>
      <c r="J20" s="8"/>
    </row>
    <row r="21" spans="1:10" x14ac:dyDescent="0.2">
      <c r="A21" s="4"/>
      <c r="B21" s="13" t="s">
        <v>25</v>
      </c>
      <c r="C21" s="13" t="s">
        <v>26</v>
      </c>
      <c r="D21" s="12">
        <v>212</v>
      </c>
      <c r="E21" s="3">
        <f>IF(D21="","",RANK(D21,$D$16:$D$22,0))</f>
        <v>3</v>
      </c>
      <c r="F21" s="12">
        <f>IF(E21="","",6-E21)</f>
        <v>3</v>
      </c>
      <c r="G21" s="8"/>
      <c r="H21" s="8"/>
      <c r="I21" s="8"/>
      <c r="J21" s="8"/>
    </row>
    <row r="22" spans="1:10" x14ac:dyDescent="0.2">
      <c r="A22" s="6" t="s">
        <v>27</v>
      </c>
      <c r="B22" s="7"/>
      <c r="C22" s="7"/>
      <c r="D22" s="7"/>
      <c r="E22" s="7"/>
      <c r="F22" s="7"/>
      <c r="G22" s="5"/>
      <c r="H22" s="5"/>
      <c r="I22" s="5"/>
      <c r="J22" s="5"/>
    </row>
    <row r="23" spans="1:10" x14ac:dyDescent="0.2">
      <c r="A23" s="4"/>
      <c r="B23" s="13"/>
      <c r="C23" s="13"/>
      <c r="D23" s="12"/>
      <c r="E23" s="3" t="str">
        <f>IF(D23="","",RANK(D23,$D$22:$D$25,0))</f>
        <v/>
      </c>
      <c r="F23" s="12" t="str">
        <f>IF(E23="","",3-E23)</f>
        <v/>
      </c>
      <c r="G23" s="8"/>
      <c r="H23" s="8"/>
      <c r="I23" s="8"/>
      <c r="J23" s="8"/>
    </row>
    <row r="24" spans="1:10" x14ac:dyDescent="0.2">
      <c r="A24" s="4"/>
      <c r="B24" s="13"/>
      <c r="C24" s="13"/>
      <c r="D24" s="12"/>
      <c r="E24" s="3" t="str">
        <f>IF(D24="","",RANK(D24,$D$22:$D$25,0))</f>
        <v/>
      </c>
      <c r="F24" s="12" t="str">
        <f>IF(E24="","",3-E24)</f>
        <v/>
      </c>
      <c r="G24" s="8"/>
      <c r="H24" s="8"/>
      <c r="I24" s="8"/>
      <c r="J24" s="8"/>
    </row>
    <row r="25" spans="1:10" x14ac:dyDescent="0.2">
      <c r="A25" s="6" t="s">
        <v>28</v>
      </c>
      <c r="B25" s="7"/>
      <c r="C25" s="7"/>
      <c r="D25" s="7"/>
      <c r="E25" s="7"/>
      <c r="F25" s="7"/>
      <c r="G25" s="5"/>
      <c r="H25" s="5"/>
      <c r="I25" s="5"/>
      <c r="J25" s="5"/>
    </row>
    <row r="26" spans="1:10" x14ac:dyDescent="0.2">
      <c r="A26" s="4"/>
      <c r="B26" s="13" t="s">
        <v>29</v>
      </c>
      <c r="C26" s="13" t="s">
        <v>30</v>
      </c>
      <c r="D26" s="12"/>
      <c r="E26" s="3" t="str">
        <f>IF(D26="","",RANK(D26,$D$25:$D$29,0))</f>
        <v/>
      </c>
      <c r="F26" s="12" t="str">
        <f>IF(E26="","",4-E26)</f>
        <v/>
      </c>
      <c r="G26" s="8"/>
      <c r="H26" s="8"/>
      <c r="I26" s="8"/>
      <c r="J26" s="8"/>
    </row>
    <row r="27" spans="1:10" x14ac:dyDescent="0.2">
      <c r="A27" s="4"/>
      <c r="B27" s="13" t="s">
        <v>31</v>
      </c>
      <c r="C27" s="13" t="s">
        <v>32</v>
      </c>
      <c r="D27" s="12">
        <v>200</v>
      </c>
      <c r="E27" s="3">
        <f>IF(D27="","",RANK(D27,$D$25:$D$29,0))</f>
        <v>2</v>
      </c>
      <c r="F27" s="12">
        <f>IF(E27="","",4-E27)</f>
        <v>2</v>
      </c>
      <c r="G27" s="8"/>
      <c r="H27" s="8"/>
      <c r="I27" s="8"/>
      <c r="J27" s="8"/>
    </row>
    <row r="28" spans="1:10" x14ac:dyDescent="0.2">
      <c r="A28" s="4"/>
      <c r="B28" s="13" t="s">
        <v>33</v>
      </c>
      <c r="C28" s="13" t="s">
        <v>34</v>
      </c>
      <c r="D28" s="12">
        <v>215</v>
      </c>
      <c r="E28" s="3">
        <f>IF(D28="","",RANK(D28,$D$25:$D$29,0))</f>
        <v>1</v>
      </c>
      <c r="F28" s="12">
        <f>IF(E28="","",4-E28)</f>
        <v>3</v>
      </c>
      <c r="G28" s="8"/>
      <c r="H28" s="8"/>
      <c r="I28" s="8"/>
      <c r="J28" s="8"/>
    </row>
    <row r="29" spans="1:10" x14ac:dyDescent="0.2">
      <c r="A29" s="6" t="s">
        <v>35</v>
      </c>
      <c r="B29" s="7"/>
      <c r="C29" s="7"/>
      <c r="D29" s="7"/>
      <c r="E29" s="7"/>
      <c r="F29" s="7"/>
      <c r="G29" s="5"/>
      <c r="H29" s="5"/>
      <c r="I29" s="5"/>
      <c r="J29" s="5"/>
    </row>
    <row r="30" spans="1:10" x14ac:dyDescent="0.2">
      <c r="A30" s="4"/>
      <c r="B30" s="13" t="s">
        <v>36</v>
      </c>
      <c r="C30" s="13" t="s">
        <v>37</v>
      </c>
      <c r="D30" s="12">
        <v>233</v>
      </c>
      <c r="E30" s="3">
        <f>IF(D30="","",RANK(D30,$D$29:$D$30,0))</f>
        <v>1</v>
      </c>
      <c r="F30" s="12">
        <f>IF(E30="","",2-E30)</f>
        <v>1</v>
      </c>
      <c r="G30" s="8"/>
      <c r="H30" s="8"/>
      <c r="I30" s="8"/>
      <c r="J30" s="8"/>
    </row>
    <row r="31" spans="1:10" ht="13.5" customHeight="1" x14ac:dyDescent="0.2"/>
    <row r="32" spans="1:10" ht="13.5" customHeight="1" x14ac:dyDescent="0.2"/>
    <row r="33" spans="1:3" ht="13.5" customHeight="1" x14ac:dyDescent="0.2">
      <c r="A33"/>
      <c r="B33"/>
      <c r="C33"/>
    </row>
    <row r="34" spans="1:3" ht="13.5" customHeight="1" x14ac:dyDescent="0.2">
      <c r="A34"/>
      <c r="B34"/>
      <c r="C34"/>
    </row>
    <row r="35" spans="1:3" ht="13.5" customHeight="1" x14ac:dyDescent="0.2">
      <c r="A35"/>
      <c r="B35"/>
      <c r="C35"/>
    </row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3"/>
  <pageSetup orientation="portrait" horizontalDpi="300" verticalDpi="300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zoomScale="110" zoomScaleNormal="110" workbookViewId="0">
      <selection activeCell="D30" sqref="D30"/>
    </sheetView>
  </sheetViews>
  <sheetFormatPr baseColWidth="10" defaultColWidth="10.1640625" defaultRowHeight="15" x14ac:dyDescent="0.2"/>
  <cols>
    <col min="1" max="1" width="17.33203125" customWidth="1"/>
    <col min="2" max="2" width="12.1640625" customWidth="1"/>
    <col min="3" max="3" width="11.6640625" customWidth="1"/>
    <col min="5" max="5" width="10.1640625" style="15"/>
  </cols>
  <sheetData>
    <row r="1" spans="1:6" x14ac:dyDescent="0.2">
      <c r="A1" s="3" t="s">
        <v>38</v>
      </c>
      <c r="B1" s="4"/>
      <c r="C1" s="4"/>
      <c r="D1" s="4"/>
      <c r="E1" s="4"/>
      <c r="F1" s="16"/>
    </row>
    <row r="2" spans="1:6" x14ac:dyDescent="0.2">
      <c r="A2" s="3"/>
      <c r="B2" s="4"/>
      <c r="C2" s="4"/>
      <c r="D2" s="4"/>
      <c r="E2" s="4"/>
      <c r="F2" s="16"/>
    </row>
    <row r="3" spans="1:6" x14ac:dyDescent="0.2">
      <c r="A3" s="6" t="s">
        <v>1</v>
      </c>
      <c r="B3" s="6" t="s">
        <v>2</v>
      </c>
      <c r="C3" s="6" t="s">
        <v>3</v>
      </c>
      <c r="D3" s="6" t="s">
        <v>39</v>
      </c>
      <c r="E3" s="7" t="s">
        <v>5</v>
      </c>
      <c r="F3" s="7" t="s">
        <v>6</v>
      </c>
    </row>
    <row r="4" spans="1:6" x14ac:dyDescent="0.2">
      <c r="A4" s="9"/>
      <c r="B4" s="10"/>
      <c r="C4" s="10"/>
      <c r="D4" s="13"/>
      <c r="E4" s="10"/>
      <c r="F4" s="16"/>
    </row>
    <row r="5" spans="1:6" x14ac:dyDescent="0.2">
      <c r="A5" s="6" t="s">
        <v>7</v>
      </c>
      <c r="B5" s="7"/>
      <c r="C5" s="7"/>
      <c r="D5" s="7"/>
      <c r="E5" s="7"/>
      <c r="F5" s="17"/>
    </row>
    <row r="6" spans="1:6" x14ac:dyDescent="0.2">
      <c r="A6" s="4"/>
      <c r="B6" s="13"/>
      <c r="C6" s="13"/>
      <c r="D6" s="12"/>
      <c r="E6" s="3" t="str">
        <f>IF(D6="","",RANK(D6,$D$5:$D$7,0))</f>
        <v/>
      </c>
      <c r="F6" s="16" t="str">
        <f>IF(E6="","",2-E6)</f>
        <v/>
      </c>
    </row>
    <row r="7" spans="1:6" x14ac:dyDescent="0.2">
      <c r="A7" s="6" t="s">
        <v>8</v>
      </c>
      <c r="B7" s="7"/>
      <c r="C7" s="7"/>
      <c r="D7" s="7"/>
      <c r="E7" s="7"/>
      <c r="F7" s="17"/>
    </row>
    <row r="8" spans="1:6" x14ac:dyDescent="0.2">
      <c r="A8" s="4"/>
      <c r="B8" s="13" t="s">
        <v>9</v>
      </c>
      <c r="C8" s="13" t="s">
        <v>10</v>
      </c>
      <c r="D8" s="12">
        <v>6</v>
      </c>
      <c r="E8" s="3">
        <f>IF(D8="","",RANK(D8,$D$7:$D$11,0))</f>
        <v>1</v>
      </c>
      <c r="F8" s="16">
        <f>IF(E8="","",4-E8)</f>
        <v>3</v>
      </c>
    </row>
    <row r="9" spans="1:6" x14ac:dyDescent="0.2">
      <c r="A9" s="4"/>
      <c r="B9" s="13" t="s">
        <v>11</v>
      </c>
      <c r="C9" s="13" t="s">
        <v>12</v>
      </c>
      <c r="D9" s="12"/>
      <c r="E9" s="3" t="str">
        <f>IF(D9="","",RANK(D9,$D$7:$D$11,0))</f>
        <v/>
      </c>
      <c r="F9" s="16" t="str">
        <f>IF(E9="","",4-E9)</f>
        <v/>
      </c>
    </row>
    <row r="10" spans="1:6" x14ac:dyDescent="0.2">
      <c r="A10" s="4"/>
      <c r="B10" s="13"/>
      <c r="C10" s="13"/>
      <c r="D10" s="12"/>
      <c r="E10" s="3" t="str">
        <f>IF(D10="","",RANK(D10,$D$7:$D$11,0))</f>
        <v/>
      </c>
      <c r="F10" s="16" t="str">
        <f>IF(E10="","",4-E10)</f>
        <v/>
      </c>
    </row>
    <row r="11" spans="1:6" x14ac:dyDescent="0.2">
      <c r="A11" s="6" t="s">
        <v>13</v>
      </c>
      <c r="B11" s="7"/>
      <c r="C11" s="7"/>
      <c r="D11" s="18"/>
      <c r="E11" s="7"/>
      <c r="F11" s="17"/>
    </row>
    <row r="12" spans="1:6" x14ac:dyDescent="0.2">
      <c r="A12" s="4"/>
      <c r="B12" s="13" t="s">
        <v>14</v>
      </c>
      <c r="C12" s="13" t="s">
        <v>15</v>
      </c>
      <c r="D12" s="12">
        <v>17</v>
      </c>
      <c r="E12" s="3">
        <f>IF(D12="","",RANK(D12,$D$11:$D$16,0))</f>
        <v>1</v>
      </c>
      <c r="F12" s="16">
        <f>IF(E12="","",5-E12)</f>
        <v>4</v>
      </c>
    </row>
    <row r="13" spans="1:6" x14ac:dyDescent="0.2">
      <c r="A13" s="4"/>
      <c r="B13" s="13" t="s">
        <v>16</v>
      </c>
      <c r="C13" s="13" t="s">
        <v>17</v>
      </c>
      <c r="D13" s="12">
        <v>14</v>
      </c>
      <c r="E13" s="3">
        <f>IF(D13="","",RANK(D13,$D$11:$D$16,0))</f>
        <v>2</v>
      </c>
      <c r="F13" s="16">
        <f>IF(E13="","",5-E13)</f>
        <v>3</v>
      </c>
    </row>
    <row r="14" spans="1:6" x14ac:dyDescent="0.2">
      <c r="A14" s="4"/>
      <c r="B14" s="13"/>
      <c r="C14" s="13"/>
      <c r="D14" s="12"/>
      <c r="E14" s="3" t="str">
        <f>IF(D14="","",RANK(D14,$D$11:$D$16,0))</f>
        <v/>
      </c>
      <c r="F14" s="16" t="str">
        <f>IF(E14="","",5-E14)</f>
        <v/>
      </c>
    </row>
    <row r="15" spans="1:6" x14ac:dyDescent="0.2">
      <c r="A15" s="4"/>
      <c r="B15" s="13" t="s">
        <v>18</v>
      </c>
      <c r="C15" s="13" t="s">
        <v>19</v>
      </c>
      <c r="D15" s="12">
        <v>11</v>
      </c>
      <c r="E15" s="3">
        <f>IF(D15="","",RANK(D15,$D$11:$D$16,0))</f>
        <v>3</v>
      </c>
      <c r="F15" s="16">
        <f>IF(E15="","",5-E15)</f>
        <v>2</v>
      </c>
    </row>
    <row r="16" spans="1:6" x14ac:dyDescent="0.2">
      <c r="A16" s="6" t="s">
        <v>20</v>
      </c>
      <c r="B16" s="7"/>
      <c r="C16" s="7"/>
      <c r="D16" s="18"/>
      <c r="E16" s="7"/>
      <c r="F16" s="17"/>
    </row>
    <row r="17" spans="1:6" x14ac:dyDescent="0.2">
      <c r="A17" s="4"/>
      <c r="B17" s="13"/>
      <c r="C17" s="13"/>
      <c r="D17" s="12"/>
      <c r="E17" s="3" t="str">
        <f>IF(D17="","",RANK(D17,$D$16:$D$22,0))</f>
        <v/>
      </c>
      <c r="F17" s="16" t="str">
        <f>IF(E17="","",6-E17)</f>
        <v/>
      </c>
    </row>
    <row r="18" spans="1:6" x14ac:dyDescent="0.2">
      <c r="A18" s="4"/>
      <c r="B18" s="13"/>
      <c r="C18" s="13"/>
      <c r="D18" s="12"/>
      <c r="E18" s="3" t="str">
        <f>IF(D18="","",RANK(D18,$D$16:$D$22,0))</f>
        <v/>
      </c>
      <c r="F18" s="16" t="str">
        <f>IF(E18="","",6-E18)</f>
        <v/>
      </c>
    </row>
    <row r="19" spans="1:6" x14ac:dyDescent="0.2">
      <c r="A19" s="4"/>
      <c r="B19" s="13" t="s">
        <v>21</v>
      </c>
      <c r="C19" s="13" t="s">
        <v>22</v>
      </c>
      <c r="D19" s="12">
        <v>8</v>
      </c>
      <c r="E19" s="3">
        <f>IF(D19="","",RANK(D19,$D$16:$D$22,0))</f>
        <v>1</v>
      </c>
      <c r="F19" s="16">
        <f>IF(E19="","",6-E19)</f>
        <v>5</v>
      </c>
    </row>
    <row r="20" spans="1:6" x14ac:dyDescent="0.2">
      <c r="A20" s="4"/>
      <c r="B20" s="13" t="s">
        <v>23</v>
      </c>
      <c r="C20" s="13" t="s">
        <v>24</v>
      </c>
      <c r="D20" s="12">
        <v>3</v>
      </c>
      <c r="E20" s="3">
        <f>IF(D20="","",RANK(D20,$D$16:$D$22,0))</f>
        <v>3</v>
      </c>
      <c r="F20" s="16">
        <f>IF(E20="","",6-E20)</f>
        <v>3</v>
      </c>
    </row>
    <row r="21" spans="1:6" x14ac:dyDescent="0.2">
      <c r="A21" s="4"/>
      <c r="B21" s="13" t="s">
        <v>25</v>
      </c>
      <c r="C21" s="13" t="s">
        <v>26</v>
      </c>
      <c r="D21" s="12">
        <v>7</v>
      </c>
      <c r="E21" s="3">
        <f>IF(D21="","",RANK(D21,$D$16:$D$22,0))</f>
        <v>2</v>
      </c>
      <c r="F21" s="16">
        <f>IF(E21="","",6-E21)</f>
        <v>4</v>
      </c>
    </row>
    <row r="22" spans="1:6" x14ac:dyDescent="0.2">
      <c r="A22" s="6" t="s">
        <v>27</v>
      </c>
      <c r="B22" s="7"/>
      <c r="C22" s="7"/>
      <c r="D22" s="18"/>
      <c r="E22" s="7"/>
      <c r="F22" s="17"/>
    </row>
    <row r="23" spans="1:6" x14ac:dyDescent="0.2">
      <c r="A23" s="4"/>
      <c r="B23" s="13"/>
      <c r="C23" s="13"/>
      <c r="D23" s="12"/>
      <c r="E23" s="3" t="str">
        <f>IF(D23="","",RANK(D23,$D$22:$D$25,0))</f>
        <v/>
      </c>
      <c r="F23" s="16" t="str">
        <f>IF(E23="","",3-E23)</f>
        <v/>
      </c>
    </row>
    <row r="24" spans="1:6" x14ac:dyDescent="0.2">
      <c r="A24" s="4"/>
      <c r="B24" s="13"/>
      <c r="C24" s="13"/>
      <c r="D24" s="12"/>
      <c r="E24" s="3" t="str">
        <f>IF(D24="","",RANK(D24,$D$22:$D$25,0))</f>
        <v/>
      </c>
      <c r="F24" s="16" t="str">
        <f>IF(E24="","",3-E24)</f>
        <v/>
      </c>
    </row>
    <row r="25" spans="1:6" x14ac:dyDescent="0.2">
      <c r="A25" s="6" t="s">
        <v>28</v>
      </c>
      <c r="B25" s="7"/>
      <c r="C25" s="7"/>
      <c r="D25" s="18"/>
      <c r="E25" s="7"/>
      <c r="F25" s="17"/>
    </row>
    <row r="26" spans="1:6" x14ac:dyDescent="0.2">
      <c r="A26" s="4"/>
      <c r="B26" s="13" t="s">
        <v>29</v>
      </c>
      <c r="C26" s="13" t="s">
        <v>30</v>
      </c>
      <c r="D26" s="12"/>
      <c r="E26" s="3" t="str">
        <f>IF(D26="","",RANK(D26,$D$25:$D$29,0))</f>
        <v/>
      </c>
      <c r="F26" s="16" t="str">
        <f>IF(E26="","",4-E26)</f>
        <v/>
      </c>
    </row>
    <row r="27" spans="1:6" x14ac:dyDescent="0.2">
      <c r="A27" s="4"/>
      <c r="B27" s="13" t="s">
        <v>31</v>
      </c>
      <c r="C27" s="13" t="s">
        <v>32</v>
      </c>
      <c r="D27" s="12"/>
      <c r="E27" s="3" t="str">
        <f>IF(D27="","",RANK(D27,$D$25:$D$29,0))</f>
        <v/>
      </c>
      <c r="F27" s="16" t="str">
        <f>IF(E27="","",4-E27)</f>
        <v/>
      </c>
    </row>
    <row r="28" spans="1:6" x14ac:dyDescent="0.2">
      <c r="A28" s="4"/>
      <c r="B28" s="13" t="s">
        <v>33</v>
      </c>
      <c r="C28" s="13" t="s">
        <v>34</v>
      </c>
      <c r="D28" s="12">
        <v>6</v>
      </c>
      <c r="E28" s="3">
        <f>IF(D28="","",RANK(D28,$D$25:$D$29,0))</f>
        <v>1</v>
      </c>
      <c r="F28" s="16">
        <f>IF(E28="","",4-E28)</f>
        <v>3</v>
      </c>
    </row>
    <row r="29" spans="1:6" x14ac:dyDescent="0.2">
      <c r="A29" s="6" t="s">
        <v>35</v>
      </c>
      <c r="B29" s="7"/>
      <c r="C29" s="7"/>
      <c r="D29" s="18"/>
      <c r="E29" s="7"/>
      <c r="F29" s="17"/>
    </row>
    <row r="30" spans="1:6" x14ac:dyDescent="0.2">
      <c r="A30" s="4"/>
      <c r="B30" s="13" t="s">
        <v>36</v>
      </c>
      <c r="C30" s="13" t="s">
        <v>37</v>
      </c>
      <c r="D30" s="12"/>
      <c r="E30" s="3" t="str">
        <f>IF(D30="","",RANK(D30,$D$29:$D$31,0))</f>
        <v/>
      </c>
      <c r="F30" s="16" t="str">
        <f>IF(E30="","",2-E30)</f>
        <v/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="110" zoomScaleNormal="110" workbookViewId="0">
      <selection activeCell="H29" sqref="H29"/>
    </sheetView>
  </sheetViews>
  <sheetFormatPr baseColWidth="10" defaultColWidth="10.1640625" defaultRowHeight="15" x14ac:dyDescent="0.2"/>
  <cols>
    <col min="1" max="1" width="17.6640625" customWidth="1"/>
    <col min="2" max="2" width="12.5" customWidth="1"/>
    <col min="3" max="3" width="11.6640625" customWidth="1"/>
    <col min="4" max="4" width="7.1640625" customWidth="1"/>
    <col min="5" max="5" width="5.33203125" customWidth="1"/>
    <col min="6" max="6" width="8" customWidth="1"/>
    <col min="7" max="7" width="7.5" customWidth="1"/>
  </cols>
  <sheetData>
    <row r="1" spans="1:7" x14ac:dyDescent="0.2">
      <c r="A1" s="3" t="s">
        <v>40</v>
      </c>
      <c r="B1" s="4"/>
      <c r="C1" s="4"/>
      <c r="D1" s="4"/>
      <c r="E1" s="4"/>
      <c r="F1" s="4"/>
      <c r="G1" s="16"/>
    </row>
    <row r="2" spans="1:7" x14ac:dyDescent="0.2">
      <c r="A2" s="3" t="s">
        <v>41</v>
      </c>
      <c r="B2" s="4"/>
      <c r="C2" s="4"/>
      <c r="D2" s="4"/>
      <c r="E2" s="4"/>
      <c r="F2" s="4"/>
      <c r="G2" s="16"/>
    </row>
    <row r="3" spans="1:7" x14ac:dyDescent="0.2">
      <c r="A3" s="6" t="s">
        <v>1</v>
      </c>
      <c r="B3" s="6" t="s">
        <v>2</v>
      </c>
      <c r="C3" s="6" t="s">
        <v>3</v>
      </c>
      <c r="D3" s="6" t="s">
        <v>42</v>
      </c>
      <c r="E3" s="6" t="s">
        <v>43</v>
      </c>
      <c r="F3" s="7" t="s">
        <v>5</v>
      </c>
      <c r="G3" s="7" t="s">
        <v>6</v>
      </c>
    </row>
    <row r="4" spans="1:7" x14ac:dyDescent="0.2">
      <c r="A4" s="9"/>
      <c r="B4" s="10"/>
      <c r="C4" s="10"/>
      <c r="D4" s="13"/>
      <c r="E4" s="13"/>
      <c r="F4" s="13"/>
      <c r="G4" s="16"/>
    </row>
    <row r="5" spans="1:7" x14ac:dyDescent="0.2">
      <c r="A5" s="6" t="s">
        <v>7</v>
      </c>
      <c r="B5" s="7"/>
      <c r="C5" s="7"/>
      <c r="D5" s="7"/>
      <c r="E5" s="7"/>
      <c r="F5" s="7"/>
      <c r="G5" s="17"/>
    </row>
    <row r="6" spans="1:7" x14ac:dyDescent="0.2">
      <c r="A6" s="4"/>
      <c r="B6" s="13"/>
      <c r="C6" s="13"/>
      <c r="D6" s="13"/>
      <c r="E6" s="13"/>
      <c r="F6" s="13"/>
      <c r="G6" s="16"/>
    </row>
    <row r="7" spans="1:7" x14ac:dyDescent="0.2">
      <c r="A7" s="6" t="s">
        <v>8</v>
      </c>
      <c r="B7" s="7"/>
      <c r="C7" s="7"/>
      <c r="D7" s="7"/>
      <c r="E7" s="7"/>
      <c r="F7" s="7"/>
      <c r="G7" s="17"/>
    </row>
    <row r="8" spans="1:7" x14ac:dyDescent="0.2">
      <c r="A8" s="4"/>
      <c r="B8" s="13" t="s">
        <v>9</v>
      </c>
      <c r="C8" s="13" t="s">
        <v>10</v>
      </c>
      <c r="D8" s="11" t="s">
        <v>44</v>
      </c>
      <c r="E8" s="14">
        <v>86</v>
      </c>
      <c r="F8" s="16">
        <v>1</v>
      </c>
      <c r="G8" s="16">
        <v>3</v>
      </c>
    </row>
    <row r="9" spans="1:7" x14ac:dyDescent="0.2">
      <c r="A9" s="4"/>
      <c r="B9" s="13" t="s">
        <v>11</v>
      </c>
      <c r="C9" s="13" t="s">
        <v>12</v>
      </c>
      <c r="D9" s="11" t="s">
        <v>45</v>
      </c>
      <c r="E9" s="14">
        <v>90</v>
      </c>
      <c r="F9" s="16">
        <v>2</v>
      </c>
      <c r="G9" s="16">
        <v>2</v>
      </c>
    </row>
    <row r="10" spans="1:7" x14ac:dyDescent="0.2">
      <c r="A10" s="4"/>
      <c r="B10" s="13"/>
      <c r="C10" s="13"/>
      <c r="D10" s="13"/>
      <c r="E10" s="14"/>
      <c r="F10" s="16"/>
      <c r="G10" s="16"/>
    </row>
    <row r="11" spans="1:7" x14ac:dyDescent="0.2">
      <c r="A11" s="6" t="s">
        <v>13</v>
      </c>
      <c r="B11" s="7"/>
      <c r="C11" s="7"/>
      <c r="D11" s="7"/>
      <c r="E11" s="7"/>
      <c r="F11" s="7"/>
      <c r="G11" s="17"/>
    </row>
    <row r="12" spans="1:7" x14ac:dyDescent="0.2">
      <c r="A12" s="4"/>
      <c r="B12" s="13" t="s">
        <v>14</v>
      </c>
      <c r="C12" s="13" t="s">
        <v>15</v>
      </c>
      <c r="D12" s="13" t="s">
        <v>44</v>
      </c>
      <c r="E12" s="13" t="s">
        <v>46</v>
      </c>
      <c r="F12" s="13" t="s">
        <v>47</v>
      </c>
      <c r="G12" s="16">
        <v>3</v>
      </c>
    </row>
    <row r="13" spans="1:7" x14ac:dyDescent="0.2">
      <c r="A13" s="4"/>
      <c r="B13" s="13" t="s">
        <v>16</v>
      </c>
      <c r="C13" s="13" t="s">
        <v>17</v>
      </c>
      <c r="D13" s="13" t="s">
        <v>44</v>
      </c>
      <c r="E13" s="13" t="s">
        <v>48</v>
      </c>
      <c r="F13" s="13" t="s">
        <v>49</v>
      </c>
      <c r="G13" s="16">
        <v>2</v>
      </c>
    </row>
    <row r="14" spans="1:7" x14ac:dyDescent="0.2">
      <c r="A14" s="4"/>
      <c r="B14" s="13"/>
      <c r="C14" s="13"/>
      <c r="D14" s="13"/>
      <c r="E14" s="13"/>
      <c r="F14" s="13"/>
      <c r="G14" s="16"/>
    </row>
    <row r="15" spans="1:7" x14ac:dyDescent="0.2">
      <c r="A15" s="4"/>
      <c r="B15" s="13" t="s">
        <v>18</v>
      </c>
      <c r="C15" s="13" t="s">
        <v>19</v>
      </c>
      <c r="D15" s="13" t="s">
        <v>44</v>
      </c>
      <c r="E15" s="13" t="s">
        <v>50</v>
      </c>
      <c r="F15" s="13" t="s">
        <v>51</v>
      </c>
      <c r="G15" s="16">
        <v>4</v>
      </c>
    </row>
    <row r="16" spans="1:7" x14ac:dyDescent="0.2">
      <c r="A16" s="6" t="s">
        <v>20</v>
      </c>
      <c r="B16" s="7"/>
      <c r="C16" s="7"/>
      <c r="D16" s="7"/>
      <c r="E16" s="7"/>
      <c r="F16" s="7"/>
      <c r="G16" s="17"/>
    </row>
    <row r="17" spans="1:7" x14ac:dyDescent="0.2">
      <c r="A17" s="4"/>
      <c r="B17" s="13"/>
      <c r="C17" s="13"/>
      <c r="D17" s="13"/>
      <c r="E17" s="13"/>
      <c r="F17" s="13"/>
      <c r="G17" s="16"/>
    </row>
    <row r="18" spans="1:7" x14ac:dyDescent="0.2">
      <c r="A18" s="4"/>
      <c r="B18" s="13"/>
      <c r="C18" s="13"/>
      <c r="D18" s="13"/>
      <c r="E18" s="13"/>
      <c r="F18" s="13"/>
      <c r="G18" s="16"/>
    </row>
    <row r="19" spans="1:7" x14ac:dyDescent="0.2">
      <c r="A19" s="4"/>
      <c r="B19" s="13" t="s">
        <v>21</v>
      </c>
      <c r="C19" s="13" t="s">
        <v>22</v>
      </c>
      <c r="D19" s="13" t="s">
        <v>45</v>
      </c>
      <c r="E19" s="13" t="s">
        <v>52</v>
      </c>
      <c r="F19" s="13" t="s">
        <v>49</v>
      </c>
      <c r="G19" s="16">
        <v>3</v>
      </c>
    </row>
    <row r="20" spans="1:7" x14ac:dyDescent="0.2">
      <c r="A20" s="4"/>
      <c r="B20" s="13" t="s">
        <v>23</v>
      </c>
      <c r="C20" s="13" t="s">
        <v>24</v>
      </c>
      <c r="D20" s="13" t="s">
        <v>44</v>
      </c>
      <c r="E20" s="13" t="s">
        <v>53</v>
      </c>
      <c r="F20" s="13" t="s">
        <v>51</v>
      </c>
      <c r="G20" s="16">
        <v>5</v>
      </c>
    </row>
    <row r="21" spans="1:7" x14ac:dyDescent="0.2">
      <c r="A21" s="4"/>
      <c r="B21" s="13" t="s">
        <v>25</v>
      </c>
      <c r="C21" s="13" t="s">
        <v>26</v>
      </c>
      <c r="D21" s="13" t="s">
        <v>54</v>
      </c>
      <c r="E21" s="13" t="s">
        <v>52</v>
      </c>
      <c r="F21" s="13" t="s">
        <v>47</v>
      </c>
      <c r="G21" s="16">
        <v>4</v>
      </c>
    </row>
    <row r="22" spans="1:7" x14ac:dyDescent="0.2">
      <c r="A22" s="6" t="s">
        <v>27</v>
      </c>
      <c r="B22" s="7"/>
      <c r="C22" s="7"/>
      <c r="D22" s="7"/>
      <c r="E22" s="7"/>
      <c r="F22" s="7"/>
      <c r="G22" s="17"/>
    </row>
    <row r="23" spans="1:7" x14ac:dyDescent="0.2">
      <c r="A23" s="4"/>
      <c r="B23" s="13"/>
      <c r="C23" s="13"/>
      <c r="D23" s="13"/>
      <c r="E23" s="13"/>
      <c r="F23" s="13"/>
      <c r="G23" s="16"/>
    </row>
    <row r="24" spans="1:7" x14ac:dyDescent="0.2">
      <c r="A24" s="4"/>
      <c r="B24" s="13"/>
      <c r="C24" s="13"/>
      <c r="D24" s="13"/>
      <c r="E24" s="13"/>
      <c r="F24" s="13"/>
      <c r="G24" s="16"/>
    </row>
    <row r="25" spans="1:7" x14ac:dyDescent="0.2">
      <c r="A25" s="6" t="s">
        <v>28</v>
      </c>
      <c r="B25" s="7"/>
      <c r="C25" s="7"/>
      <c r="D25" s="7"/>
      <c r="E25" s="7"/>
      <c r="F25" s="7"/>
      <c r="G25" s="17"/>
    </row>
    <row r="26" spans="1:7" x14ac:dyDescent="0.2">
      <c r="A26" s="4"/>
      <c r="B26" s="13" t="s">
        <v>29</v>
      </c>
      <c r="C26" s="13" t="s">
        <v>30</v>
      </c>
      <c r="D26" s="13" t="s">
        <v>55</v>
      </c>
      <c r="E26" s="13" t="s">
        <v>52</v>
      </c>
      <c r="F26" s="13" t="s">
        <v>47</v>
      </c>
      <c r="G26" s="16">
        <v>2</v>
      </c>
    </row>
    <row r="27" spans="1:7" x14ac:dyDescent="0.2">
      <c r="A27" s="4"/>
      <c r="B27" s="13" t="s">
        <v>31</v>
      </c>
      <c r="C27" s="13" t="s">
        <v>32</v>
      </c>
      <c r="D27" s="13" t="s">
        <v>56</v>
      </c>
      <c r="E27" s="13" t="s">
        <v>52</v>
      </c>
      <c r="F27" s="13" t="s">
        <v>49</v>
      </c>
      <c r="G27" s="16">
        <v>1</v>
      </c>
    </row>
    <row r="28" spans="1:7" x14ac:dyDescent="0.2">
      <c r="A28" s="4"/>
      <c r="B28" s="13" t="s">
        <v>33</v>
      </c>
      <c r="C28" s="13" t="s">
        <v>34</v>
      </c>
      <c r="D28" s="13" t="s">
        <v>44</v>
      </c>
      <c r="E28" s="13" t="s">
        <v>57</v>
      </c>
      <c r="F28" s="13" t="s">
        <v>51</v>
      </c>
      <c r="G28" s="16">
        <v>3</v>
      </c>
    </row>
    <row r="29" spans="1:7" x14ac:dyDescent="0.2">
      <c r="A29" s="6" t="s">
        <v>35</v>
      </c>
      <c r="B29" s="7"/>
      <c r="C29" s="7"/>
      <c r="D29" s="7"/>
      <c r="E29" s="7"/>
      <c r="F29" s="7"/>
      <c r="G29" s="17"/>
    </row>
    <row r="30" spans="1:7" x14ac:dyDescent="0.2">
      <c r="A30" s="4"/>
      <c r="B30" s="13" t="s">
        <v>36</v>
      </c>
      <c r="C30" s="13" t="s">
        <v>37</v>
      </c>
      <c r="D30" s="13" t="s">
        <v>45</v>
      </c>
      <c r="E30" s="13" t="s">
        <v>52</v>
      </c>
      <c r="F30" s="13"/>
      <c r="G30" s="16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zoomScale="110" zoomScaleNormal="110" workbookViewId="0">
      <selection activeCell="F10" sqref="F10"/>
    </sheetView>
  </sheetViews>
  <sheetFormatPr baseColWidth="10" defaultColWidth="10.1640625" defaultRowHeight="15" x14ac:dyDescent="0.2"/>
  <cols>
    <col min="1" max="1" width="17.6640625" customWidth="1"/>
    <col min="2" max="2" width="12.5" customWidth="1"/>
    <col min="3" max="3" width="11.6640625" customWidth="1"/>
    <col min="4" max="4" width="7.5" style="19" customWidth="1"/>
    <col min="5" max="5" width="5.33203125" style="19" customWidth="1"/>
    <col min="6" max="6" width="8" style="20" customWidth="1"/>
    <col min="7" max="7" width="7.5" customWidth="1"/>
  </cols>
  <sheetData>
    <row r="1" spans="1:10" x14ac:dyDescent="0.2">
      <c r="A1" s="3" t="s">
        <v>58</v>
      </c>
      <c r="B1" s="4"/>
      <c r="C1" s="4"/>
      <c r="D1" s="21"/>
      <c r="E1" s="21"/>
      <c r="F1" s="22"/>
      <c r="G1" s="16"/>
    </row>
    <row r="2" spans="1:10" x14ac:dyDescent="0.2">
      <c r="A2" s="3"/>
      <c r="B2" s="4"/>
      <c r="C2" s="4"/>
      <c r="D2" s="21"/>
      <c r="E2" s="21"/>
      <c r="F2" s="22"/>
      <c r="G2" s="16"/>
    </row>
    <row r="3" spans="1:10" x14ac:dyDescent="0.2">
      <c r="A3" s="6" t="s">
        <v>1</v>
      </c>
      <c r="B3" s="6" t="s">
        <v>2</v>
      </c>
      <c r="C3" s="6" t="s">
        <v>3</v>
      </c>
      <c r="D3" s="23" t="s">
        <v>39</v>
      </c>
      <c r="E3" s="23" t="s">
        <v>43</v>
      </c>
      <c r="F3" s="24" t="s">
        <v>5</v>
      </c>
      <c r="G3" s="7" t="s">
        <v>6</v>
      </c>
      <c r="H3" s="25"/>
    </row>
    <row r="4" spans="1:10" x14ac:dyDescent="0.2">
      <c r="A4" s="9"/>
      <c r="B4" s="10"/>
      <c r="C4" s="10"/>
      <c r="D4" s="26"/>
      <c r="E4" s="26"/>
      <c r="F4" s="27"/>
      <c r="G4" s="16"/>
    </row>
    <row r="5" spans="1:10" ht="17" x14ac:dyDescent="0.2">
      <c r="A5" s="6" t="s">
        <v>7</v>
      </c>
      <c r="B5" s="7"/>
      <c r="C5" s="7"/>
      <c r="D5" s="23"/>
      <c r="E5" s="23"/>
      <c r="F5" s="28"/>
      <c r="G5" s="17"/>
      <c r="H5" s="29">
        <f t="shared" ref="H5:H30" si="0">IF(D5="",0,IF(D5&gt;=5,10000000-E5*100,D5*100000+(90-E5)*10))</f>
        <v>0</v>
      </c>
      <c r="J5" t="str">
        <f>IF(D5="", "",IF(D5 &gt;= 45,1000000 - E5,D5*10000 + (100 - E5)))</f>
        <v/>
      </c>
    </row>
    <row r="6" spans="1:10" ht="17" x14ac:dyDescent="0.2">
      <c r="A6" s="4"/>
      <c r="B6" s="13"/>
      <c r="C6" s="13"/>
      <c r="D6" s="26"/>
      <c r="E6" s="26"/>
      <c r="F6" s="30"/>
      <c r="G6" s="16"/>
      <c r="H6" s="29">
        <f t="shared" si="0"/>
        <v>0</v>
      </c>
    </row>
    <row r="7" spans="1:10" ht="17" x14ac:dyDescent="0.2">
      <c r="A7" s="6" t="s">
        <v>8</v>
      </c>
      <c r="B7" s="7"/>
      <c r="C7" s="7"/>
      <c r="D7" s="23"/>
      <c r="E7" s="23"/>
      <c r="F7" s="31"/>
      <c r="G7" s="17"/>
      <c r="H7" s="29">
        <f t="shared" si="0"/>
        <v>0</v>
      </c>
    </row>
    <row r="8" spans="1:10" ht="17" x14ac:dyDescent="0.2">
      <c r="A8" s="4"/>
      <c r="B8" s="13" t="s">
        <v>9</v>
      </c>
      <c r="C8" s="13" t="s">
        <v>10</v>
      </c>
      <c r="D8" s="32">
        <v>5</v>
      </c>
      <c r="E8" s="32">
        <v>54</v>
      </c>
      <c r="F8" s="30">
        <v>1</v>
      </c>
      <c r="G8" s="16">
        <v>3</v>
      </c>
      <c r="H8" s="29">
        <f t="shared" si="0"/>
        <v>9994600</v>
      </c>
    </row>
    <row r="9" spans="1:10" ht="17" x14ac:dyDescent="0.2">
      <c r="A9" s="4"/>
      <c r="B9" s="13" t="s">
        <v>11</v>
      </c>
      <c r="C9" s="13" t="s">
        <v>12</v>
      </c>
      <c r="D9" s="32"/>
      <c r="E9" s="32">
        <v>90</v>
      </c>
      <c r="F9" s="30"/>
      <c r="G9" s="16"/>
      <c r="H9" s="29">
        <f t="shared" si="0"/>
        <v>0</v>
      </c>
    </row>
    <row r="10" spans="1:10" ht="17" x14ac:dyDescent="0.2">
      <c r="A10" s="4"/>
      <c r="B10" s="13"/>
      <c r="C10" s="13"/>
      <c r="D10" s="32"/>
      <c r="E10" s="32"/>
      <c r="F10" s="30"/>
      <c r="G10" s="16"/>
      <c r="H10" s="29">
        <f t="shared" si="0"/>
        <v>0</v>
      </c>
    </row>
    <row r="11" spans="1:10" ht="17" x14ac:dyDescent="0.2">
      <c r="A11" s="6" t="s">
        <v>13</v>
      </c>
      <c r="B11" s="7"/>
      <c r="C11" s="7"/>
      <c r="D11" s="23"/>
      <c r="E11" s="23"/>
      <c r="F11" s="31"/>
      <c r="G11" s="17"/>
      <c r="H11" s="29">
        <f t="shared" si="0"/>
        <v>0</v>
      </c>
    </row>
    <row r="12" spans="1:10" ht="17" x14ac:dyDescent="0.2">
      <c r="A12" s="4"/>
      <c r="B12" s="13" t="s">
        <v>14</v>
      </c>
      <c r="C12" s="13" t="s">
        <v>15</v>
      </c>
      <c r="D12" s="32">
        <v>5</v>
      </c>
      <c r="E12" s="32">
        <v>52</v>
      </c>
      <c r="F12" s="30">
        <v>1</v>
      </c>
      <c r="G12" s="16">
        <v>4</v>
      </c>
      <c r="H12" s="29">
        <f t="shared" si="0"/>
        <v>9994800</v>
      </c>
    </row>
    <row r="13" spans="1:10" ht="17" x14ac:dyDescent="0.2">
      <c r="A13" s="4"/>
      <c r="B13" s="13" t="s">
        <v>16</v>
      </c>
      <c r="C13" s="13" t="s">
        <v>17</v>
      </c>
      <c r="D13" s="32">
        <v>5</v>
      </c>
      <c r="E13" s="32">
        <v>56</v>
      </c>
      <c r="F13" s="30">
        <v>2</v>
      </c>
      <c r="G13" s="16">
        <v>3</v>
      </c>
      <c r="H13" s="29">
        <f t="shared" si="0"/>
        <v>9994400</v>
      </c>
    </row>
    <row r="14" spans="1:10" ht="17" x14ac:dyDescent="0.2">
      <c r="A14" s="4"/>
      <c r="B14" s="13"/>
      <c r="C14" s="13"/>
      <c r="D14" s="32"/>
      <c r="E14" s="32"/>
      <c r="F14" s="30"/>
      <c r="G14" s="16"/>
      <c r="H14" s="29">
        <f t="shared" si="0"/>
        <v>0</v>
      </c>
    </row>
    <row r="15" spans="1:10" ht="17" x14ac:dyDescent="0.2">
      <c r="A15" s="4"/>
      <c r="B15" s="13" t="s">
        <v>18</v>
      </c>
      <c r="C15" s="13" t="s">
        <v>19</v>
      </c>
      <c r="D15" s="32">
        <v>5</v>
      </c>
      <c r="E15" s="32">
        <v>71</v>
      </c>
      <c r="F15" s="30">
        <v>3</v>
      </c>
      <c r="G15" s="16">
        <v>2</v>
      </c>
      <c r="H15" s="29">
        <f t="shared" si="0"/>
        <v>9992900</v>
      </c>
    </row>
    <row r="16" spans="1:10" ht="17" x14ac:dyDescent="0.2">
      <c r="A16" s="6" t="s">
        <v>20</v>
      </c>
      <c r="B16" s="7"/>
      <c r="C16" s="7"/>
      <c r="D16" s="23"/>
      <c r="E16" s="23"/>
      <c r="F16" s="31"/>
      <c r="G16" s="17"/>
      <c r="H16" s="29">
        <f t="shared" si="0"/>
        <v>0</v>
      </c>
    </row>
    <row r="17" spans="1:8" ht="17" x14ac:dyDescent="0.2">
      <c r="A17" s="4"/>
      <c r="B17" s="13"/>
      <c r="C17" s="13"/>
      <c r="D17" s="26"/>
      <c r="E17" s="26"/>
      <c r="F17" s="30"/>
      <c r="G17" s="16"/>
      <c r="H17" s="29">
        <f t="shared" si="0"/>
        <v>0</v>
      </c>
    </row>
    <row r="18" spans="1:8" ht="17" x14ac:dyDescent="0.2">
      <c r="A18" s="4"/>
      <c r="B18" s="13"/>
      <c r="C18" s="13"/>
      <c r="D18" s="26"/>
      <c r="E18" s="26"/>
      <c r="F18" s="30"/>
      <c r="G18" s="16"/>
      <c r="H18" s="29">
        <f t="shared" si="0"/>
        <v>0</v>
      </c>
    </row>
    <row r="19" spans="1:8" ht="17" x14ac:dyDescent="0.2">
      <c r="A19" s="4"/>
      <c r="B19" s="13" t="s">
        <v>21</v>
      </c>
      <c r="C19" s="13" t="s">
        <v>22</v>
      </c>
      <c r="D19" s="26">
        <v>2</v>
      </c>
      <c r="E19" s="26">
        <v>90</v>
      </c>
      <c r="F19" s="30">
        <v>3</v>
      </c>
      <c r="G19" s="16">
        <v>3</v>
      </c>
      <c r="H19" s="29">
        <f t="shared" si="0"/>
        <v>200000</v>
      </c>
    </row>
    <row r="20" spans="1:8" ht="17" x14ac:dyDescent="0.2">
      <c r="A20" s="4"/>
      <c r="B20" s="13" t="s">
        <v>23</v>
      </c>
      <c r="C20" s="13" t="s">
        <v>24</v>
      </c>
      <c r="D20" s="26">
        <v>5</v>
      </c>
      <c r="E20" s="26">
        <v>39</v>
      </c>
      <c r="F20" s="30">
        <v>1</v>
      </c>
      <c r="G20" s="16">
        <v>5</v>
      </c>
      <c r="H20" s="29">
        <f t="shared" si="0"/>
        <v>9996100</v>
      </c>
    </row>
    <row r="21" spans="1:8" ht="17" x14ac:dyDescent="0.2">
      <c r="A21" s="4"/>
      <c r="B21" s="13" t="s">
        <v>25</v>
      </c>
      <c r="C21" s="13" t="s">
        <v>26</v>
      </c>
      <c r="D21" s="26">
        <v>4</v>
      </c>
      <c r="E21" s="26">
        <v>90</v>
      </c>
      <c r="F21" s="30">
        <v>2</v>
      </c>
      <c r="G21" s="16">
        <v>4</v>
      </c>
      <c r="H21" s="29">
        <f t="shared" si="0"/>
        <v>400000</v>
      </c>
    </row>
    <row r="22" spans="1:8" ht="17" x14ac:dyDescent="0.2">
      <c r="A22" s="6" t="s">
        <v>27</v>
      </c>
      <c r="B22" s="7"/>
      <c r="C22" s="7"/>
      <c r="D22" s="23"/>
      <c r="E22" s="23"/>
      <c r="F22" s="31"/>
      <c r="G22" s="17"/>
      <c r="H22" s="29">
        <f t="shared" si="0"/>
        <v>0</v>
      </c>
    </row>
    <row r="23" spans="1:8" ht="17" x14ac:dyDescent="0.2">
      <c r="A23" s="4"/>
      <c r="B23" s="13"/>
      <c r="C23" s="13"/>
      <c r="D23" s="26"/>
      <c r="E23" s="26"/>
      <c r="F23" s="30"/>
      <c r="G23" s="16"/>
      <c r="H23" s="29">
        <f t="shared" si="0"/>
        <v>0</v>
      </c>
    </row>
    <row r="24" spans="1:8" ht="17" x14ac:dyDescent="0.2">
      <c r="A24" s="4"/>
      <c r="B24" s="13"/>
      <c r="C24" s="13"/>
      <c r="D24" s="26"/>
      <c r="E24" s="26"/>
      <c r="F24" s="30"/>
      <c r="G24" s="16"/>
      <c r="H24" s="29">
        <f t="shared" si="0"/>
        <v>0</v>
      </c>
    </row>
    <row r="25" spans="1:8" ht="17" x14ac:dyDescent="0.2">
      <c r="A25" s="6" t="s">
        <v>28</v>
      </c>
      <c r="B25" s="7"/>
      <c r="C25" s="7"/>
      <c r="D25" s="23"/>
      <c r="E25" s="23"/>
      <c r="F25" s="31"/>
      <c r="G25" s="17"/>
      <c r="H25" s="29">
        <f t="shared" si="0"/>
        <v>0</v>
      </c>
    </row>
    <row r="26" spans="1:8" ht="17" x14ac:dyDescent="0.2">
      <c r="A26" s="4"/>
      <c r="B26" s="13" t="s">
        <v>29</v>
      </c>
      <c r="C26" s="13" t="s">
        <v>30</v>
      </c>
      <c r="D26" s="26">
        <v>1</v>
      </c>
      <c r="E26" s="26">
        <v>90</v>
      </c>
      <c r="F26" s="30">
        <v>2</v>
      </c>
      <c r="G26" s="16">
        <v>2</v>
      </c>
      <c r="H26" s="29">
        <f t="shared" si="0"/>
        <v>100000</v>
      </c>
    </row>
    <row r="27" spans="1:8" ht="17" x14ac:dyDescent="0.2">
      <c r="A27" s="4"/>
      <c r="B27" s="13" t="s">
        <v>31</v>
      </c>
      <c r="C27" s="13" t="s">
        <v>32</v>
      </c>
      <c r="D27" s="26">
        <v>1</v>
      </c>
      <c r="E27" s="26">
        <v>90</v>
      </c>
      <c r="F27" s="30">
        <v>2</v>
      </c>
      <c r="G27" s="16">
        <v>2</v>
      </c>
      <c r="H27" s="29">
        <f t="shared" si="0"/>
        <v>100000</v>
      </c>
    </row>
    <row r="28" spans="1:8" ht="17" x14ac:dyDescent="0.2">
      <c r="A28" s="4"/>
      <c r="B28" s="13" t="s">
        <v>33</v>
      </c>
      <c r="C28" s="13" t="s">
        <v>34</v>
      </c>
      <c r="D28" s="26">
        <v>5</v>
      </c>
      <c r="E28" s="26">
        <v>53</v>
      </c>
      <c r="F28" s="30">
        <v>1</v>
      </c>
      <c r="G28" s="16">
        <v>3</v>
      </c>
      <c r="H28" s="29">
        <f t="shared" si="0"/>
        <v>9994700</v>
      </c>
    </row>
    <row r="29" spans="1:8" ht="17" x14ac:dyDescent="0.2">
      <c r="A29" s="6" t="s">
        <v>35</v>
      </c>
      <c r="B29" s="7"/>
      <c r="C29" s="7"/>
      <c r="D29" s="23"/>
      <c r="E29" s="23"/>
      <c r="F29" s="31"/>
      <c r="G29" s="17"/>
      <c r="H29" s="29">
        <f t="shared" si="0"/>
        <v>0</v>
      </c>
    </row>
    <row r="30" spans="1:8" ht="17" x14ac:dyDescent="0.2">
      <c r="A30" s="4"/>
      <c r="B30" s="13" t="s">
        <v>36</v>
      </c>
      <c r="C30" s="13" t="s">
        <v>37</v>
      </c>
      <c r="D30" s="26"/>
      <c r="E30" s="26"/>
      <c r="F30" s="30" t="str">
        <f>IF(D30="","",RANK(H30,$H$5:$H$200,0))</f>
        <v/>
      </c>
      <c r="G30" s="16"/>
      <c r="H30" s="29">
        <f t="shared" si="0"/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="110" zoomScaleNormal="110" workbookViewId="0">
      <selection activeCell="G30" sqref="G30"/>
    </sheetView>
  </sheetViews>
  <sheetFormatPr baseColWidth="10" defaultColWidth="10.1640625" defaultRowHeight="15" x14ac:dyDescent="0.2"/>
  <cols>
    <col min="1" max="1" width="17.6640625" customWidth="1"/>
    <col min="2" max="2" width="12.5" customWidth="1"/>
    <col min="3" max="3" width="11.6640625" customWidth="1"/>
    <col min="4" max="4" width="7.5" customWidth="1"/>
    <col min="5" max="5" width="8" style="15" customWidth="1"/>
    <col min="6" max="6" width="7.5" customWidth="1"/>
  </cols>
  <sheetData>
    <row r="1" spans="1:6" x14ac:dyDescent="0.2">
      <c r="A1" s="3" t="s">
        <v>59</v>
      </c>
      <c r="B1" s="4"/>
      <c r="C1" s="4"/>
      <c r="D1" s="4"/>
      <c r="E1" s="4"/>
      <c r="F1" s="16"/>
    </row>
    <row r="2" spans="1:6" x14ac:dyDescent="0.2">
      <c r="A2" s="3"/>
      <c r="B2" s="4"/>
      <c r="C2" s="4"/>
      <c r="D2" s="4"/>
      <c r="E2" s="4"/>
      <c r="F2" s="16"/>
    </row>
    <row r="3" spans="1:6" x14ac:dyDescent="0.2">
      <c r="A3" s="6" t="s">
        <v>1</v>
      </c>
      <c r="B3" s="6" t="s">
        <v>2</v>
      </c>
      <c r="C3" s="6" t="s">
        <v>3</v>
      </c>
      <c r="D3" s="6" t="s">
        <v>39</v>
      </c>
      <c r="E3" s="7" t="s">
        <v>5</v>
      </c>
      <c r="F3" s="7" t="s">
        <v>6</v>
      </c>
    </row>
    <row r="4" spans="1:6" x14ac:dyDescent="0.2">
      <c r="A4" s="9"/>
      <c r="B4" s="10"/>
      <c r="C4" s="10"/>
      <c r="D4" s="13"/>
      <c r="E4" s="10"/>
      <c r="F4" s="16"/>
    </row>
    <row r="5" spans="1:6" x14ac:dyDescent="0.2">
      <c r="A5" s="6" t="s">
        <v>7</v>
      </c>
      <c r="B5" s="7"/>
      <c r="C5" s="7"/>
      <c r="D5" s="7"/>
      <c r="E5" s="7"/>
      <c r="F5" s="17"/>
    </row>
    <row r="6" spans="1:6" x14ac:dyDescent="0.2">
      <c r="A6" s="4"/>
      <c r="B6" s="13"/>
      <c r="C6" s="13"/>
      <c r="D6" s="12"/>
      <c r="E6" s="3" t="str">
        <f>IF(D6="","",RANK(D6,$D$5:$D$7,0))</f>
        <v/>
      </c>
      <c r="F6" s="16" t="str">
        <f>IF(E6="","",2-E6)</f>
        <v/>
      </c>
    </row>
    <row r="7" spans="1:6" x14ac:dyDescent="0.2">
      <c r="A7" s="6" t="s">
        <v>8</v>
      </c>
      <c r="B7" s="7"/>
      <c r="C7" s="7"/>
      <c r="D7" s="7"/>
      <c r="E7" s="7"/>
      <c r="F7" s="17"/>
    </row>
    <row r="8" spans="1:6" x14ac:dyDescent="0.2">
      <c r="A8" s="4"/>
      <c r="B8" s="13" t="s">
        <v>9</v>
      </c>
      <c r="C8" s="13" t="s">
        <v>10</v>
      </c>
      <c r="D8" s="12">
        <v>7</v>
      </c>
      <c r="E8" s="3">
        <f>IF(D8="","",RANK(D8,$D$7:$D$11,0))</f>
        <v>1</v>
      </c>
      <c r="F8" s="16">
        <f>IF(E8="","",4-E8)</f>
        <v>3</v>
      </c>
    </row>
    <row r="9" spans="1:6" x14ac:dyDescent="0.2">
      <c r="A9" s="4"/>
      <c r="B9" s="13" t="s">
        <v>11</v>
      </c>
      <c r="C9" s="13" t="s">
        <v>12</v>
      </c>
      <c r="D9" s="12">
        <v>3</v>
      </c>
      <c r="E9" s="3">
        <f>IF(D9="","",RANK(D9,$D$7:$D$11,0))</f>
        <v>2</v>
      </c>
      <c r="F9" s="16">
        <f>IF(E9="","",4-E9)</f>
        <v>2</v>
      </c>
    </row>
    <row r="10" spans="1:6" x14ac:dyDescent="0.2">
      <c r="A10" s="4"/>
      <c r="B10" s="13"/>
      <c r="C10" s="13"/>
      <c r="D10" s="12"/>
      <c r="E10" s="3" t="str">
        <f>IF(D10="","",RANK(D10,$D$7:$D$11,0))</f>
        <v/>
      </c>
      <c r="F10" s="16" t="str">
        <f>IF(E10="","",4-E10)</f>
        <v/>
      </c>
    </row>
    <row r="11" spans="1:6" x14ac:dyDescent="0.2">
      <c r="A11" s="6" t="s">
        <v>13</v>
      </c>
      <c r="B11" s="7"/>
      <c r="C11" s="7"/>
      <c r="D11" s="7"/>
      <c r="E11" s="7"/>
      <c r="F11" s="17"/>
    </row>
    <row r="12" spans="1:6" x14ac:dyDescent="0.2">
      <c r="A12" s="4"/>
      <c r="B12" s="13" t="s">
        <v>14</v>
      </c>
      <c r="C12" s="13" t="s">
        <v>15</v>
      </c>
      <c r="D12" s="12">
        <v>10</v>
      </c>
      <c r="E12" s="3">
        <f>IF(D12="","",RANK(D12,$D$11:$D$16,0))</f>
        <v>2</v>
      </c>
      <c r="F12" s="16">
        <f>IF(E12="","",5-E12)</f>
        <v>3</v>
      </c>
    </row>
    <row r="13" spans="1:6" x14ac:dyDescent="0.2">
      <c r="A13" s="4"/>
      <c r="B13" s="13" t="s">
        <v>16</v>
      </c>
      <c r="C13" s="13" t="s">
        <v>17</v>
      </c>
      <c r="D13" s="12">
        <v>7</v>
      </c>
      <c r="E13" s="3">
        <f>IF(D13="","",RANK(D13,$D$11:$D$16,0))</f>
        <v>3</v>
      </c>
      <c r="F13" s="16">
        <f>IF(E13="","",5-E13)</f>
        <v>2</v>
      </c>
    </row>
    <row r="14" spans="1:6" x14ac:dyDescent="0.2">
      <c r="A14" s="4"/>
      <c r="B14" s="13"/>
      <c r="C14" s="13"/>
      <c r="D14" s="12"/>
      <c r="E14" s="3" t="str">
        <f>IF(D14="","",RANK(D14,$D$11:$D$16,0))</f>
        <v/>
      </c>
      <c r="F14" s="16" t="str">
        <f>IF(E14="","",5-E14)</f>
        <v/>
      </c>
    </row>
    <row r="15" spans="1:6" x14ac:dyDescent="0.2">
      <c r="A15" s="4"/>
      <c r="B15" s="13" t="s">
        <v>18</v>
      </c>
      <c r="C15" s="13" t="s">
        <v>19</v>
      </c>
      <c r="D15" s="12">
        <v>11</v>
      </c>
      <c r="E15" s="3">
        <f>IF(D15="","",RANK(D15,$D$11:$D$16,0))</f>
        <v>1</v>
      </c>
      <c r="F15" s="16">
        <f>IF(E15="","",5-E15)</f>
        <v>4</v>
      </c>
    </row>
    <row r="16" spans="1:6" x14ac:dyDescent="0.2">
      <c r="A16" s="6" t="s">
        <v>20</v>
      </c>
      <c r="B16" s="7"/>
      <c r="C16" s="7"/>
      <c r="D16" s="7"/>
      <c r="E16" s="7"/>
      <c r="F16" s="17"/>
    </row>
    <row r="17" spans="1:7" x14ac:dyDescent="0.2">
      <c r="A17" s="4"/>
      <c r="B17" s="13"/>
      <c r="C17" s="13"/>
      <c r="D17" s="12"/>
      <c r="E17" s="3" t="str">
        <f>IF(D17="","",RANK(D17,$D$16:$D$22,0))</f>
        <v/>
      </c>
      <c r="F17" s="16" t="str">
        <f>IF(E17="","",6-E17)</f>
        <v/>
      </c>
    </row>
    <row r="18" spans="1:7" x14ac:dyDescent="0.2">
      <c r="A18" s="4"/>
      <c r="B18" s="13"/>
      <c r="C18" s="13"/>
      <c r="D18" s="12"/>
      <c r="E18" s="3" t="str">
        <f>IF(D18="","",RANK(D18,$D$16:$D$22,0))</f>
        <v/>
      </c>
      <c r="F18" s="16" t="str">
        <f>IF(E18="","",6-E18)</f>
        <v/>
      </c>
    </row>
    <row r="19" spans="1:7" x14ac:dyDescent="0.2">
      <c r="A19" s="4"/>
      <c r="B19" s="13" t="s">
        <v>21</v>
      </c>
      <c r="C19" s="13" t="s">
        <v>22</v>
      </c>
      <c r="D19" s="12">
        <v>2</v>
      </c>
      <c r="E19" s="3">
        <f>IF(D19="","",RANK(D19,$D$16:$D$22,0))</f>
        <v>3</v>
      </c>
      <c r="F19" s="16">
        <f>IF(E19="","",6-E19)</f>
        <v>3</v>
      </c>
    </row>
    <row r="20" spans="1:7" x14ac:dyDescent="0.2">
      <c r="A20" s="4"/>
      <c r="B20" s="13" t="s">
        <v>23</v>
      </c>
      <c r="C20" s="13" t="s">
        <v>24</v>
      </c>
      <c r="D20" s="12">
        <v>5</v>
      </c>
      <c r="E20" s="3">
        <f>IF(D20="","",RANK(D20,$D$16:$D$22,0))</f>
        <v>1</v>
      </c>
      <c r="F20" s="16">
        <f>IF(E20="","",6-E20)</f>
        <v>5</v>
      </c>
    </row>
    <row r="21" spans="1:7" x14ac:dyDescent="0.2">
      <c r="A21" s="4"/>
      <c r="B21" s="13" t="s">
        <v>25</v>
      </c>
      <c r="C21" s="13" t="s">
        <v>26</v>
      </c>
      <c r="D21" s="12">
        <v>4</v>
      </c>
      <c r="E21" s="3">
        <f>IF(D21="","",RANK(D21,$D$16:$D$22,0))</f>
        <v>2</v>
      </c>
      <c r="F21" s="16">
        <f>IF(E21="","",6-E21)</f>
        <v>4</v>
      </c>
    </row>
    <row r="22" spans="1:7" x14ac:dyDescent="0.2">
      <c r="A22" s="6" t="s">
        <v>27</v>
      </c>
      <c r="B22" s="7"/>
      <c r="C22" s="7"/>
      <c r="D22" s="7"/>
      <c r="E22" s="7"/>
      <c r="F22" s="17"/>
    </row>
    <row r="23" spans="1:7" x14ac:dyDescent="0.2">
      <c r="A23" s="4"/>
      <c r="B23" s="13"/>
      <c r="C23" s="13"/>
      <c r="D23" s="12"/>
      <c r="E23" s="3" t="str">
        <f>IF(D23="","",RANK(D23,$D$22:$D$25,0))</f>
        <v/>
      </c>
      <c r="F23" s="16" t="str">
        <f>IF(E23="","",3-E23)</f>
        <v/>
      </c>
    </row>
    <row r="24" spans="1:7" x14ac:dyDescent="0.2">
      <c r="A24" s="4"/>
      <c r="B24" s="13"/>
      <c r="C24" s="13"/>
      <c r="D24" s="12"/>
      <c r="E24" s="3" t="str">
        <f>IF(D24="","",RANK(D24,$D$22:$D$25,0))</f>
        <v/>
      </c>
      <c r="F24" s="16" t="str">
        <f>IF(E24="","",3-E24)</f>
        <v/>
      </c>
    </row>
    <row r="25" spans="1:7" x14ac:dyDescent="0.2">
      <c r="A25" s="6" t="s">
        <v>28</v>
      </c>
      <c r="B25" s="7"/>
      <c r="C25" s="7"/>
      <c r="D25" s="7"/>
      <c r="E25" s="7"/>
      <c r="F25" s="17"/>
    </row>
    <row r="26" spans="1:7" x14ac:dyDescent="0.2">
      <c r="A26" s="4"/>
      <c r="B26" s="13" t="s">
        <v>29</v>
      </c>
      <c r="C26" s="13" t="s">
        <v>30</v>
      </c>
      <c r="D26" s="12"/>
      <c r="E26" s="3" t="str">
        <f>IF(D26="","",RANK(D26,$D$25:$D$29,0))</f>
        <v/>
      </c>
      <c r="F26" s="16" t="str">
        <f>IF(E26="","",4-E26)</f>
        <v/>
      </c>
      <c r="G26">
        <v>0</v>
      </c>
    </row>
    <row r="27" spans="1:7" x14ac:dyDescent="0.2">
      <c r="A27" s="4"/>
      <c r="B27" s="13" t="s">
        <v>31</v>
      </c>
      <c r="C27" s="13" t="s">
        <v>32</v>
      </c>
      <c r="D27" s="12"/>
      <c r="E27" s="3" t="str">
        <f>IF(D27="","",RANK(D27,$D$25:$D$29,0))</f>
        <v/>
      </c>
      <c r="F27" s="16" t="str">
        <f>IF(E27="","",4-E27)</f>
        <v/>
      </c>
      <c r="G27">
        <v>0</v>
      </c>
    </row>
    <row r="28" spans="1:7" x14ac:dyDescent="0.2">
      <c r="A28" s="4"/>
      <c r="B28" s="13" t="s">
        <v>33</v>
      </c>
      <c r="C28" s="13" t="s">
        <v>34</v>
      </c>
      <c r="D28" s="12">
        <v>5</v>
      </c>
      <c r="E28" s="3">
        <f>IF(D28="","",RANK(D28,$D$25:$D$29,0))</f>
        <v>1</v>
      </c>
      <c r="F28" s="16">
        <f>IF(E28="","",4-E28)</f>
        <v>3</v>
      </c>
    </row>
    <row r="29" spans="1:7" x14ac:dyDescent="0.2">
      <c r="A29" s="6" t="s">
        <v>35</v>
      </c>
      <c r="B29" s="7"/>
      <c r="C29" s="7"/>
      <c r="D29" s="7"/>
      <c r="E29" s="7"/>
      <c r="F29" s="17"/>
    </row>
    <row r="30" spans="1:7" x14ac:dyDescent="0.2">
      <c r="A30" s="4"/>
      <c r="B30" s="13" t="s">
        <v>36</v>
      </c>
      <c r="C30" s="13" t="s">
        <v>37</v>
      </c>
      <c r="D30" s="12"/>
      <c r="E30" s="3" t="str">
        <f>IF(D30="","",RANK(D30,$D$29:$D$31,0))</f>
        <v/>
      </c>
      <c r="F30" s="16" t="str">
        <f>IF(E30="","",2-E30)</f>
        <v/>
      </c>
      <c r="G30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zoomScale="110" zoomScaleNormal="110" workbookViewId="0">
      <selection activeCell="H27" sqref="H27"/>
    </sheetView>
  </sheetViews>
  <sheetFormatPr baseColWidth="10" defaultColWidth="10.1640625" defaultRowHeight="15" x14ac:dyDescent="0.2"/>
  <cols>
    <col min="1" max="1" width="16.33203125" customWidth="1"/>
    <col min="2" max="2" width="12.5" customWidth="1"/>
    <col min="3" max="3" width="11.6640625" customWidth="1"/>
    <col min="4" max="4" width="7.1640625" customWidth="1"/>
    <col min="5" max="5" width="5.33203125" customWidth="1"/>
    <col min="6" max="6" width="8" customWidth="1"/>
    <col min="7" max="7" width="7.5" customWidth="1"/>
  </cols>
  <sheetData>
    <row r="1" spans="1:7" x14ac:dyDescent="0.2">
      <c r="A1" s="3" t="s">
        <v>60</v>
      </c>
      <c r="B1" s="4"/>
      <c r="C1" s="4"/>
      <c r="D1" s="4"/>
      <c r="E1" s="4"/>
      <c r="F1" s="4"/>
      <c r="G1" s="16"/>
    </row>
    <row r="2" spans="1:7" x14ac:dyDescent="0.2">
      <c r="A2" s="3"/>
      <c r="B2" s="4"/>
      <c r="C2" s="4"/>
      <c r="D2" s="4"/>
      <c r="E2" s="4"/>
      <c r="F2" s="4"/>
      <c r="G2" s="16"/>
    </row>
    <row r="3" spans="1:7" x14ac:dyDescent="0.2">
      <c r="A3" s="6" t="s">
        <v>1</v>
      </c>
      <c r="B3" s="6" t="s">
        <v>2</v>
      </c>
      <c r="C3" s="6" t="s">
        <v>3</v>
      </c>
      <c r="D3" s="6" t="s">
        <v>42</v>
      </c>
      <c r="E3" s="6" t="s">
        <v>43</v>
      </c>
      <c r="F3" s="7" t="s">
        <v>5</v>
      </c>
      <c r="G3" s="7" t="s">
        <v>6</v>
      </c>
    </row>
    <row r="4" spans="1:7" x14ac:dyDescent="0.2">
      <c r="A4" s="9"/>
      <c r="B4" s="10"/>
      <c r="C4" s="10"/>
      <c r="D4" s="13"/>
      <c r="E4" s="13"/>
      <c r="F4" s="13"/>
      <c r="G4" s="16"/>
    </row>
    <row r="5" spans="1:7" x14ac:dyDescent="0.2">
      <c r="A5" s="6" t="s">
        <v>7</v>
      </c>
      <c r="B5" s="7"/>
      <c r="C5" s="7"/>
      <c r="D5" s="7"/>
      <c r="E5" s="7"/>
      <c r="F5" s="7"/>
      <c r="G5" s="17"/>
    </row>
    <row r="6" spans="1:7" x14ac:dyDescent="0.2">
      <c r="A6" s="4"/>
      <c r="B6" s="13"/>
      <c r="C6" s="13"/>
      <c r="D6" s="13"/>
      <c r="E6" s="13"/>
      <c r="F6" s="13"/>
      <c r="G6" s="16"/>
    </row>
    <row r="7" spans="1:7" x14ac:dyDescent="0.2">
      <c r="A7" s="6" t="s">
        <v>8</v>
      </c>
      <c r="B7" s="7"/>
      <c r="C7" s="7"/>
      <c r="D7" s="7"/>
      <c r="E7" s="7"/>
      <c r="F7" s="7"/>
      <c r="G7" s="17"/>
    </row>
    <row r="8" spans="1:7" x14ac:dyDescent="0.2">
      <c r="A8" s="4"/>
      <c r="B8" s="13" t="s">
        <v>9</v>
      </c>
      <c r="C8" s="13" t="s">
        <v>10</v>
      </c>
      <c r="D8" s="13" t="s">
        <v>45</v>
      </c>
      <c r="E8" s="13" t="s">
        <v>61</v>
      </c>
      <c r="F8" s="13" t="s">
        <v>51</v>
      </c>
      <c r="G8" s="16">
        <v>3</v>
      </c>
    </row>
    <row r="9" spans="1:7" x14ac:dyDescent="0.2">
      <c r="A9" s="4"/>
      <c r="B9" s="13" t="s">
        <v>11</v>
      </c>
      <c r="C9" s="13" t="s">
        <v>12</v>
      </c>
      <c r="D9" s="13" t="s">
        <v>62</v>
      </c>
      <c r="E9" s="13" t="s">
        <v>52</v>
      </c>
      <c r="F9" s="13" t="s">
        <v>47</v>
      </c>
      <c r="G9" s="16">
        <v>2</v>
      </c>
    </row>
    <row r="10" spans="1:7" x14ac:dyDescent="0.2">
      <c r="A10" s="4"/>
      <c r="B10" s="13"/>
      <c r="C10" s="13"/>
      <c r="D10" s="13"/>
      <c r="E10" s="13"/>
      <c r="F10" s="13"/>
      <c r="G10" s="16"/>
    </row>
    <row r="11" spans="1:7" x14ac:dyDescent="0.2">
      <c r="A11" s="6" t="s">
        <v>13</v>
      </c>
      <c r="B11" s="7"/>
      <c r="C11" s="7"/>
      <c r="D11" s="7"/>
      <c r="E11" s="7"/>
      <c r="F11" s="7"/>
      <c r="G11" s="17"/>
    </row>
    <row r="12" spans="1:7" x14ac:dyDescent="0.2">
      <c r="A12" s="4"/>
      <c r="B12" s="13" t="s">
        <v>14</v>
      </c>
      <c r="C12" s="13" t="s">
        <v>15</v>
      </c>
      <c r="D12" s="13" t="s">
        <v>45</v>
      </c>
      <c r="E12" s="13" t="s">
        <v>63</v>
      </c>
      <c r="F12" s="13" t="s">
        <v>51</v>
      </c>
      <c r="G12" s="16">
        <v>4</v>
      </c>
    </row>
    <row r="13" spans="1:7" x14ac:dyDescent="0.2">
      <c r="A13" s="4"/>
      <c r="B13" s="13" t="s">
        <v>16</v>
      </c>
      <c r="C13" s="13" t="s">
        <v>17</v>
      </c>
      <c r="D13" s="13" t="s">
        <v>64</v>
      </c>
      <c r="E13" s="13" t="s">
        <v>52</v>
      </c>
      <c r="F13" s="13" t="s">
        <v>49</v>
      </c>
      <c r="G13" s="16">
        <v>2</v>
      </c>
    </row>
    <row r="14" spans="1:7" x14ac:dyDescent="0.2">
      <c r="A14" s="4"/>
      <c r="B14" s="13"/>
      <c r="C14" s="13"/>
      <c r="D14" s="13"/>
      <c r="E14" s="13"/>
      <c r="F14" s="13"/>
      <c r="G14" s="16"/>
    </row>
    <row r="15" spans="1:7" x14ac:dyDescent="0.2">
      <c r="A15" s="4"/>
      <c r="B15" s="13" t="s">
        <v>18</v>
      </c>
      <c r="C15" s="13" t="s">
        <v>19</v>
      </c>
      <c r="D15" s="13" t="s">
        <v>45</v>
      </c>
      <c r="E15" s="13" t="s">
        <v>54</v>
      </c>
      <c r="F15" s="13" t="s">
        <v>47</v>
      </c>
      <c r="G15" s="16">
        <v>3</v>
      </c>
    </row>
    <row r="16" spans="1:7" x14ac:dyDescent="0.2">
      <c r="A16" s="6" t="s">
        <v>20</v>
      </c>
      <c r="B16" s="7"/>
      <c r="C16" s="7"/>
      <c r="D16" s="7"/>
      <c r="E16" s="7"/>
      <c r="F16" s="7"/>
      <c r="G16" s="17"/>
    </row>
    <row r="17" spans="1:7" x14ac:dyDescent="0.2">
      <c r="A17" s="4"/>
      <c r="B17" s="13"/>
      <c r="C17" s="13"/>
      <c r="D17" s="13"/>
      <c r="E17" s="13"/>
      <c r="F17" s="13"/>
      <c r="G17" s="16"/>
    </row>
    <row r="18" spans="1:7" x14ac:dyDescent="0.2">
      <c r="A18" s="4"/>
      <c r="B18" s="13"/>
      <c r="C18" s="13"/>
      <c r="D18" s="13"/>
      <c r="E18" s="13"/>
      <c r="F18" s="13"/>
      <c r="G18" s="16"/>
    </row>
    <row r="19" spans="1:7" x14ac:dyDescent="0.2">
      <c r="A19" s="4"/>
      <c r="B19" s="13" t="s">
        <v>21</v>
      </c>
      <c r="C19" s="13" t="s">
        <v>22</v>
      </c>
      <c r="D19" s="13" t="s">
        <v>65</v>
      </c>
      <c r="E19" s="13" t="s">
        <v>52</v>
      </c>
      <c r="F19" s="13" t="s">
        <v>47</v>
      </c>
      <c r="G19" s="16">
        <v>4</v>
      </c>
    </row>
    <row r="20" spans="1:7" x14ac:dyDescent="0.2">
      <c r="A20" s="4"/>
      <c r="B20" s="13" t="s">
        <v>23</v>
      </c>
      <c r="C20" s="13" t="s">
        <v>24</v>
      </c>
      <c r="D20" s="13" t="s">
        <v>62</v>
      </c>
      <c r="E20" s="13" t="s">
        <v>52</v>
      </c>
      <c r="F20" s="13" t="s">
        <v>51</v>
      </c>
      <c r="G20" s="16">
        <v>5</v>
      </c>
    </row>
    <row r="21" spans="1:7" x14ac:dyDescent="0.2">
      <c r="A21" s="4"/>
      <c r="B21" s="13" t="s">
        <v>25</v>
      </c>
      <c r="C21" s="13" t="s">
        <v>26</v>
      </c>
      <c r="D21" s="13" t="s">
        <v>66</v>
      </c>
      <c r="E21" s="13" t="s">
        <v>52</v>
      </c>
      <c r="F21" s="13" t="s">
        <v>49</v>
      </c>
      <c r="G21" s="16">
        <v>3</v>
      </c>
    </row>
    <row r="22" spans="1:7" x14ac:dyDescent="0.2">
      <c r="A22" s="6" t="s">
        <v>27</v>
      </c>
      <c r="B22" s="7"/>
      <c r="C22" s="7"/>
      <c r="D22" s="7"/>
      <c r="E22" s="7"/>
      <c r="F22" s="7"/>
      <c r="G22" s="17"/>
    </row>
    <row r="23" spans="1:7" x14ac:dyDescent="0.2">
      <c r="A23" s="4"/>
      <c r="B23" s="13"/>
      <c r="C23" s="13"/>
      <c r="D23" s="13"/>
      <c r="E23" s="13"/>
      <c r="F23" s="13"/>
      <c r="G23" s="16"/>
    </row>
    <row r="24" spans="1:7" x14ac:dyDescent="0.2">
      <c r="A24" s="4"/>
      <c r="B24" s="13"/>
      <c r="C24" s="13"/>
      <c r="D24" s="13"/>
      <c r="E24" s="13"/>
      <c r="F24" s="13"/>
      <c r="G24" s="16"/>
    </row>
    <row r="25" spans="1:7" x14ac:dyDescent="0.2">
      <c r="A25" s="6" t="s">
        <v>28</v>
      </c>
      <c r="B25" s="7"/>
      <c r="C25" s="7"/>
      <c r="D25" s="7"/>
      <c r="E25" s="7"/>
      <c r="F25" s="7"/>
      <c r="G25" s="17"/>
    </row>
    <row r="26" spans="1:7" x14ac:dyDescent="0.2">
      <c r="A26" s="4"/>
      <c r="B26" s="13" t="s">
        <v>29</v>
      </c>
      <c r="C26" s="13" t="s">
        <v>30</v>
      </c>
      <c r="D26" s="13" t="s">
        <v>67</v>
      </c>
      <c r="E26" s="13" t="s">
        <v>52</v>
      </c>
      <c r="F26" s="13" t="s">
        <v>49</v>
      </c>
      <c r="G26" s="16">
        <v>1</v>
      </c>
    </row>
    <row r="27" spans="1:7" x14ac:dyDescent="0.2">
      <c r="A27" s="4"/>
      <c r="B27" s="13" t="s">
        <v>31</v>
      </c>
      <c r="C27" s="13" t="s">
        <v>32</v>
      </c>
      <c r="D27" s="13" t="s">
        <v>45</v>
      </c>
      <c r="E27" s="13" t="s">
        <v>68</v>
      </c>
      <c r="F27" s="13" t="s">
        <v>47</v>
      </c>
      <c r="G27" s="16">
        <v>2</v>
      </c>
    </row>
    <row r="28" spans="1:7" x14ac:dyDescent="0.2">
      <c r="A28" s="4"/>
      <c r="B28" s="13" t="s">
        <v>33</v>
      </c>
      <c r="C28" s="13" t="s">
        <v>34</v>
      </c>
      <c r="D28" s="13" t="s">
        <v>45</v>
      </c>
      <c r="E28" s="13" t="s">
        <v>69</v>
      </c>
      <c r="F28" s="13" t="s">
        <v>51</v>
      </c>
      <c r="G28" s="16">
        <v>3</v>
      </c>
    </row>
    <row r="29" spans="1:7" x14ac:dyDescent="0.2">
      <c r="A29" s="6" t="s">
        <v>35</v>
      </c>
      <c r="B29" s="7"/>
      <c r="C29" s="7"/>
      <c r="D29" s="7"/>
      <c r="E29" s="7"/>
      <c r="F29" s="7"/>
      <c r="G29" s="17"/>
    </row>
    <row r="30" spans="1:7" x14ac:dyDescent="0.2">
      <c r="A30" s="4"/>
      <c r="B30" s="13" t="s">
        <v>36</v>
      </c>
      <c r="C30" s="13" t="s">
        <v>37</v>
      </c>
      <c r="D30" s="13" t="s">
        <v>70</v>
      </c>
      <c r="E30" s="13" t="s">
        <v>52</v>
      </c>
      <c r="F30" s="13" t="s">
        <v>51</v>
      </c>
      <c r="G30" s="16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9"/>
  <sheetViews>
    <sheetView tabSelected="1" zoomScale="110" zoomScaleNormal="110" workbookViewId="0">
      <selection activeCell="K11" sqref="K11"/>
    </sheetView>
  </sheetViews>
  <sheetFormatPr baseColWidth="10" defaultColWidth="10.6640625" defaultRowHeight="16" x14ac:dyDescent="0.2"/>
  <cols>
    <col min="1" max="1" width="16.1640625" style="1" customWidth="1"/>
    <col min="2" max="2" width="12.1640625" customWidth="1"/>
    <col min="3" max="3" width="11.6640625" customWidth="1"/>
    <col min="4" max="4" width="10.83203125" style="33" customWidth="1"/>
    <col min="5" max="10" width="6" style="2" customWidth="1"/>
  </cols>
  <sheetData>
    <row r="1" spans="1:11" ht="18.75" customHeight="1" x14ac:dyDescent="0.2">
      <c r="A1" s="3" t="s">
        <v>71</v>
      </c>
      <c r="B1" s="4"/>
      <c r="C1" s="4"/>
      <c r="D1" s="34" t="s">
        <v>72</v>
      </c>
    </row>
    <row r="2" spans="1:11" x14ac:dyDescent="0.2">
      <c r="A2" s="6" t="s">
        <v>1</v>
      </c>
      <c r="B2" s="6" t="s">
        <v>2</v>
      </c>
      <c r="C2" s="6" t="s">
        <v>3</v>
      </c>
      <c r="D2" s="35" t="s">
        <v>73</v>
      </c>
      <c r="E2" s="7" t="s">
        <v>74</v>
      </c>
      <c r="F2" s="7" t="s">
        <v>75</v>
      </c>
      <c r="G2" s="7" t="s">
        <v>76</v>
      </c>
      <c r="H2" s="7" t="s">
        <v>77</v>
      </c>
      <c r="I2" s="7" t="s">
        <v>78</v>
      </c>
      <c r="J2" s="7" t="s">
        <v>79</v>
      </c>
      <c r="K2" s="38" t="s">
        <v>83</v>
      </c>
    </row>
    <row r="3" spans="1:11" x14ac:dyDescent="0.2">
      <c r="A3" s="9"/>
      <c r="B3" s="10"/>
      <c r="C3" s="10"/>
      <c r="D3" s="36"/>
      <c r="E3" s="3"/>
      <c r="F3" s="3"/>
      <c r="G3" s="3"/>
      <c r="H3" s="3"/>
      <c r="I3" s="3"/>
      <c r="J3" s="3"/>
    </row>
    <row r="4" spans="1:11" x14ac:dyDescent="0.2">
      <c r="A4" s="6" t="s">
        <v>7</v>
      </c>
      <c r="B4" s="7"/>
      <c r="C4" s="7"/>
      <c r="D4" s="37"/>
      <c r="E4" s="7"/>
      <c r="F4" s="7"/>
      <c r="G4" s="7"/>
      <c r="H4" s="7"/>
      <c r="I4" s="7"/>
      <c r="J4" s="7"/>
    </row>
    <row r="5" spans="1:11" x14ac:dyDescent="0.2">
      <c r="A5" s="4"/>
      <c r="B5" s="13"/>
      <c r="C5" s="13"/>
      <c r="D5" s="34">
        <f>SUM(E5:J5)</f>
        <v>0</v>
      </c>
      <c r="E5" s="3" t="str">
        <f>INDEX(mave!F:F,6)</f>
        <v/>
      </c>
      <c r="F5" s="3" t="str">
        <f>INDEX(Viikkari!F:F,6)</f>
        <v/>
      </c>
      <c r="G5" s="3">
        <f>INDEX(Säkit!G:G,6)</f>
        <v>0</v>
      </c>
      <c r="H5" s="3">
        <f>INDEX(rengas!G:G,6)</f>
        <v>0</v>
      </c>
      <c r="I5" s="3" t="str">
        <f>INDEX(Kivi!F:F,6)</f>
        <v/>
      </c>
      <c r="J5" s="3">
        <f>INDEX(Merkkari!G:G,6)</f>
        <v>0</v>
      </c>
    </row>
    <row r="6" spans="1:11" x14ac:dyDescent="0.2">
      <c r="A6" s="6" t="s">
        <v>8</v>
      </c>
      <c r="B6" s="7"/>
      <c r="C6" s="7"/>
      <c r="D6" s="37"/>
      <c r="E6" s="7"/>
      <c r="F6" s="7"/>
      <c r="G6" s="7"/>
      <c r="H6" s="7"/>
      <c r="I6" s="7"/>
      <c r="J6" s="7"/>
    </row>
    <row r="7" spans="1:11" x14ac:dyDescent="0.2">
      <c r="A7" s="4"/>
      <c r="B7" s="13" t="s">
        <v>9</v>
      </c>
      <c r="C7" s="13" t="s">
        <v>10</v>
      </c>
      <c r="D7" s="34">
        <f>SUM(E7:J7)</f>
        <v>18</v>
      </c>
      <c r="E7" s="3">
        <f>INDEX(mave!F:F,8)</f>
        <v>3</v>
      </c>
      <c r="F7" s="3">
        <f>INDEX(Viikkari!F:F,8)</f>
        <v>3</v>
      </c>
      <c r="G7" s="3">
        <f>INDEX(Säkit!G:G,8)</f>
        <v>3</v>
      </c>
      <c r="H7" s="3">
        <f>INDEX(rengas!G:G,8)</f>
        <v>3</v>
      </c>
      <c r="I7" s="3">
        <f>INDEX(Kivi!F:F,8)</f>
        <v>3</v>
      </c>
      <c r="J7" s="3">
        <f>INDEX(Merkkari!G:G,8)</f>
        <v>3</v>
      </c>
      <c r="K7" s="38" t="s">
        <v>80</v>
      </c>
    </row>
    <row r="8" spans="1:11" x14ac:dyDescent="0.2">
      <c r="A8" s="4"/>
      <c r="B8" s="13" t="s">
        <v>11</v>
      </c>
      <c r="C8" s="13" t="s">
        <v>12</v>
      </c>
      <c r="D8" s="34">
        <f>SUM(E8:J8)</f>
        <v>9</v>
      </c>
      <c r="E8" s="3">
        <f>INDEX(mave!F:F,9)</f>
        <v>3</v>
      </c>
      <c r="F8" s="3" t="str">
        <f>INDEX(Viikkari!F:F,9)</f>
        <v/>
      </c>
      <c r="G8" s="3">
        <f>INDEX(Säkit!G:G,9)</f>
        <v>2</v>
      </c>
      <c r="H8" s="3">
        <f>INDEX(rengas!G:G,9)</f>
        <v>0</v>
      </c>
      <c r="I8" s="3">
        <f>INDEX(Kivi!F:F,9)</f>
        <v>2</v>
      </c>
      <c r="J8" s="3">
        <f>INDEX(Merkkari!G:G,9)</f>
        <v>2</v>
      </c>
      <c r="K8" s="38" t="s">
        <v>81</v>
      </c>
    </row>
    <row r="9" spans="1:11" x14ac:dyDescent="0.2">
      <c r="A9" s="4"/>
      <c r="B9" s="13"/>
      <c r="C9" s="13"/>
      <c r="D9" s="34">
        <f>SUM(E9:J9)</f>
        <v>0</v>
      </c>
      <c r="E9" s="3" t="str">
        <f>INDEX(mave!F:F,10)</f>
        <v/>
      </c>
      <c r="F9" s="3" t="str">
        <f>INDEX(Viikkari!F:F,10)</f>
        <v/>
      </c>
      <c r="G9" s="3">
        <f>INDEX(Säkit!G:G,10)</f>
        <v>0</v>
      </c>
      <c r="H9" s="3">
        <f>INDEX(rengas!G:G,10)</f>
        <v>0</v>
      </c>
      <c r="I9" s="3" t="str">
        <f>INDEX(Kivi!F:F,10)</f>
        <v/>
      </c>
      <c r="J9" s="3">
        <f>INDEX(Merkkari!G:G,10)</f>
        <v>0</v>
      </c>
    </row>
    <row r="10" spans="1:11" x14ac:dyDescent="0.2">
      <c r="A10" s="6" t="s">
        <v>13</v>
      </c>
      <c r="B10" s="7"/>
      <c r="C10" s="7"/>
      <c r="D10" s="37"/>
      <c r="E10" s="7"/>
      <c r="F10" s="7"/>
      <c r="G10" s="7"/>
      <c r="H10" s="7"/>
      <c r="I10" s="7"/>
      <c r="J10" s="7"/>
    </row>
    <row r="11" spans="1:11" x14ac:dyDescent="0.2">
      <c r="A11" s="4"/>
      <c r="B11" s="13" t="s">
        <v>14</v>
      </c>
      <c r="C11" s="13" t="s">
        <v>15</v>
      </c>
      <c r="D11" s="34">
        <f>SUM(E11:J11)</f>
        <v>22</v>
      </c>
      <c r="E11" s="3">
        <f>INDEX(mave!F:F,12)</f>
        <v>4</v>
      </c>
      <c r="F11" s="3">
        <f>INDEX(Viikkari!F:F,12)</f>
        <v>4</v>
      </c>
      <c r="G11" s="3">
        <f>INDEX(Säkit!G:G,12)</f>
        <v>3</v>
      </c>
      <c r="H11" s="3">
        <f>INDEX(rengas!G:G,12)</f>
        <v>4</v>
      </c>
      <c r="I11" s="3">
        <f>INDEX(Kivi!F:F,12)</f>
        <v>3</v>
      </c>
      <c r="J11" s="3">
        <f>INDEX(Merkkari!G:G,12)</f>
        <v>4</v>
      </c>
      <c r="K11" s="38" t="s">
        <v>80</v>
      </c>
    </row>
    <row r="12" spans="1:11" x14ac:dyDescent="0.2">
      <c r="A12" s="4"/>
      <c r="B12" s="13" t="s">
        <v>16</v>
      </c>
      <c r="C12" s="13" t="s">
        <v>17</v>
      </c>
      <c r="D12" s="34">
        <f>SUM(E12:J12)</f>
        <v>14</v>
      </c>
      <c r="E12" s="3">
        <f>INDEX(mave!F:F,13)</f>
        <v>2</v>
      </c>
      <c r="F12" s="3">
        <f>INDEX(Viikkari!F:F,13)</f>
        <v>3</v>
      </c>
      <c r="G12" s="3">
        <f>INDEX(Säkit!G:G,13)</f>
        <v>2</v>
      </c>
      <c r="H12" s="3">
        <f>INDEX(rengas!G:G,13)</f>
        <v>3</v>
      </c>
      <c r="I12" s="3">
        <f>INDEX(Kivi!F:F,13)</f>
        <v>2</v>
      </c>
      <c r="J12" s="3">
        <f>INDEX(Merkkari!G:G,13)</f>
        <v>2</v>
      </c>
      <c r="K12" s="38" t="s">
        <v>82</v>
      </c>
    </row>
    <row r="13" spans="1:11" x14ac:dyDescent="0.2">
      <c r="A13" s="4"/>
      <c r="B13" s="13"/>
      <c r="C13" s="13"/>
      <c r="D13" s="34">
        <f>SUM(E13:J13)</f>
        <v>0</v>
      </c>
      <c r="E13" s="3" t="str">
        <f>INDEX(mave!F:F,14)</f>
        <v/>
      </c>
      <c r="F13" s="3" t="str">
        <f>INDEX(Viikkari!F:F,14)</f>
        <v/>
      </c>
      <c r="G13" s="3">
        <f>INDEX(Säkit!G:G,14)</f>
        <v>0</v>
      </c>
      <c r="H13" s="3">
        <f>INDEX(rengas!G:G,14)</f>
        <v>0</v>
      </c>
      <c r="I13" s="3" t="str">
        <f>INDEX(Kivi!F:F,14)</f>
        <v/>
      </c>
      <c r="J13" s="3">
        <f>INDEX(Merkkari!G:G,14)</f>
        <v>0</v>
      </c>
    </row>
    <row r="14" spans="1:11" x14ac:dyDescent="0.2">
      <c r="A14" s="4"/>
      <c r="B14" s="13" t="s">
        <v>18</v>
      </c>
      <c r="C14" s="13" t="s">
        <v>19</v>
      </c>
      <c r="D14" s="34">
        <f>SUM(E14:J14)</f>
        <v>18</v>
      </c>
      <c r="E14" s="3">
        <f>INDEX(mave!F:F,15)</f>
        <v>3</v>
      </c>
      <c r="F14" s="3">
        <f>INDEX(Viikkari!F:F,15)</f>
        <v>2</v>
      </c>
      <c r="G14" s="3">
        <f>INDEX(Säkit!G:G,15)</f>
        <v>4</v>
      </c>
      <c r="H14" s="3">
        <f>INDEX(rengas!G:G,15)</f>
        <v>2</v>
      </c>
      <c r="I14" s="3">
        <f>INDEX(Kivi!F:F,15)</f>
        <v>4</v>
      </c>
      <c r="J14" s="3">
        <f>INDEX(Merkkari!G:G,15)</f>
        <v>3</v>
      </c>
      <c r="K14" s="38" t="s">
        <v>81</v>
      </c>
    </row>
    <row r="15" spans="1:11" x14ac:dyDescent="0.2">
      <c r="A15" s="6" t="s">
        <v>20</v>
      </c>
      <c r="B15" s="7"/>
      <c r="C15" s="7"/>
      <c r="D15" s="37"/>
      <c r="E15" s="7"/>
      <c r="F15" s="7"/>
      <c r="G15" s="7"/>
      <c r="H15" s="7"/>
      <c r="I15" s="7"/>
      <c r="J15" s="7"/>
    </row>
    <row r="16" spans="1:11" x14ac:dyDescent="0.2">
      <c r="A16" s="4"/>
      <c r="B16" s="13"/>
      <c r="C16" s="13"/>
      <c r="D16" s="34">
        <f>SUM(E16:J16)</f>
        <v>0</v>
      </c>
      <c r="E16" s="3" t="str">
        <f>INDEX(mave!F:F,17)</f>
        <v/>
      </c>
      <c r="F16" s="3" t="str">
        <f>INDEX(Viikkari!F:F,17)</f>
        <v/>
      </c>
      <c r="G16" s="3">
        <f>INDEX(Säkit!G:G,17)</f>
        <v>0</v>
      </c>
      <c r="H16" s="3">
        <f>INDEX(rengas!G:G,17)</f>
        <v>0</v>
      </c>
      <c r="I16" s="3" t="str">
        <f>INDEX(Kivi!F:F,17)</f>
        <v/>
      </c>
      <c r="J16" s="3">
        <f>INDEX(Merkkari!G:G,17)</f>
        <v>0</v>
      </c>
    </row>
    <row r="17" spans="1:11" x14ac:dyDescent="0.2">
      <c r="A17" s="4"/>
      <c r="B17" s="13"/>
      <c r="C17" s="13"/>
      <c r="D17" s="34">
        <f>SUM(E17:J17)</f>
        <v>0</v>
      </c>
      <c r="E17" s="3" t="str">
        <f>INDEX(mave!F:F,18)</f>
        <v/>
      </c>
      <c r="F17" s="3" t="str">
        <f>INDEX(Viikkari!F:F,18)</f>
        <v/>
      </c>
      <c r="G17" s="3">
        <f>INDEX(Säkit!G:G,18)</f>
        <v>0</v>
      </c>
      <c r="H17" s="3">
        <f>INDEX(rengas!G:G,18)</f>
        <v>0</v>
      </c>
      <c r="I17" s="3" t="str">
        <f>INDEX(Kivi!F:F,18)</f>
        <v/>
      </c>
      <c r="J17" s="3">
        <f>INDEX(Merkkari!G:G,18)</f>
        <v>0</v>
      </c>
    </row>
    <row r="18" spans="1:11" x14ac:dyDescent="0.2">
      <c r="A18" s="4"/>
      <c r="B18" s="13" t="s">
        <v>21</v>
      </c>
      <c r="C18" s="13" t="s">
        <v>22</v>
      </c>
      <c r="D18" s="34">
        <f>SUM(E18:J18)</f>
        <v>22</v>
      </c>
      <c r="E18" s="3">
        <f>INDEX(mave!F:F,19)</f>
        <v>4</v>
      </c>
      <c r="F18" s="3">
        <f>INDEX(Viikkari!F:F,19)</f>
        <v>5</v>
      </c>
      <c r="G18" s="3">
        <f>INDEX(Säkit!G:G,19)</f>
        <v>3</v>
      </c>
      <c r="H18" s="3">
        <f>INDEX(rengas!G:G,19)</f>
        <v>3</v>
      </c>
      <c r="I18" s="3">
        <f>INDEX(Kivi!F:F,19)</f>
        <v>3</v>
      </c>
      <c r="J18" s="3">
        <f>INDEX(Merkkari!G:G,19)</f>
        <v>4</v>
      </c>
      <c r="K18" s="38" t="s">
        <v>81</v>
      </c>
    </row>
    <row r="19" spans="1:11" x14ac:dyDescent="0.2">
      <c r="A19" s="4"/>
      <c r="B19" s="13" t="s">
        <v>23</v>
      </c>
      <c r="C19" s="13" t="s">
        <v>24</v>
      </c>
      <c r="D19" s="34">
        <f>SUM(E19:J19)</f>
        <v>28</v>
      </c>
      <c r="E19" s="3">
        <f>INDEX(mave!F:F,20)</f>
        <v>5</v>
      </c>
      <c r="F19" s="3">
        <f>INDEX(Viikkari!F:F,20)</f>
        <v>3</v>
      </c>
      <c r="G19" s="3">
        <f>INDEX(Säkit!G:G,20)</f>
        <v>5</v>
      </c>
      <c r="H19" s="3">
        <f>INDEX(rengas!G:G,20)</f>
        <v>5</v>
      </c>
      <c r="I19" s="3">
        <f>INDEX(Kivi!F:F,20)</f>
        <v>5</v>
      </c>
      <c r="J19" s="3">
        <f>INDEX(Merkkari!G:G,20)</f>
        <v>5</v>
      </c>
      <c r="K19" s="38" t="s">
        <v>80</v>
      </c>
    </row>
    <row r="20" spans="1:11" x14ac:dyDescent="0.2">
      <c r="A20" s="4"/>
      <c r="B20" s="13" t="s">
        <v>25</v>
      </c>
      <c r="C20" s="13" t="s">
        <v>26</v>
      </c>
      <c r="D20" s="34">
        <f>SUM(E20:J20)</f>
        <v>22</v>
      </c>
      <c r="E20" s="3">
        <f>INDEX(mave!F:F,21)</f>
        <v>3</v>
      </c>
      <c r="F20" s="3">
        <f>INDEX(Viikkari!F:F,21)</f>
        <v>4</v>
      </c>
      <c r="G20" s="3">
        <f>INDEX(Säkit!G:G,21)</f>
        <v>4</v>
      </c>
      <c r="H20" s="3">
        <f>INDEX(rengas!G:G,21)</f>
        <v>4</v>
      </c>
      <c r="I20" s="3">
        <f>INDEX(Kivi!F:F,21)</f>
        <v>4</v>
      </c>
      <c r="J20" s="3">
        <f>INDEX(Merkkari!G:G,21)</f>
        <v>3</v>
      </c>
      <c r="K20" s="38" t="s">
        <v>82</v>
      </c>
    </row>
    <row r="21" spans="1:11" x14ac:dyDescent="0.2">
      <c r="A21" s="6" t="s">
        <v>27</v>
      </c>
      <c r="B21" s="7"/>
      <c r="C21" s="7"/>
      <c r="D21" s="37"/>
      <c r="E21" s="7"/>
      <c r="F21" s="7"/>
      <c r="G21" s="7"/>
      <c r="H21" s="7"/>
      <c r="I21" s="7"/>
      <c r="J21" s="7"/>
    </row>
    <row r="22" spans="1:11" x14ac:dyDescent="0.2">
      <c r="A22" s="4"/>
      <c r="B22" s="13"/>
      <c r="C22" s="13"/>
      <c r="D22" s="34">
        <f>SUM(E22:J22)</f>
        <v>0</v>
      </c>
      <c r="E22" s="3" t="str">
        <f>INDEX(mave!F:F,23)</f>
        <v/>
      </c>
      <c r="F22" s="3" t="str">
        <f>INDEX(Viikkari!F:F,23)</f>
        <v/>
      </c>
      <c r="G22" s="3">
        <f>INDEX(Säkit!G:G,23)</f>
        <v>0</v>
      </c>
      <c r="H22" s="3">
        <f>INDEX(rengas!G:G,23)</f>
        <v>0</v>
      </c>
      <c r="I22" s="3" t="str">
        <f>INDEX(Kivi!F:F,23)</f>
        <v/>
      </c>
      <c r="J22" s="3">
        <f>INDEX(Merkkari!G:G,23)</f>
        <v>0</v>
      </c>
    </row>
    <row r="23" spans="1:11" x14ac:dyDescent="0.2">
      <c r="A23" s="4"/>
      <c r="B23" s="13"/>
      <c r="C23" s="13"/>
      <c r="D23" s="34">
        <f>SUM(E23:J23)</f>
        <v>0</v>
      </c>
      <c r="E23" s="3" t="str">
        <f>INDEX(mave!F:F,24)</f>
        <v/>
      </c>
      <c r="F23" s="3" t="str">
        <f>INDEX(Viikkari!F:F,24)</f>
        <v/>
      </c>
      <c r="G23" s="3">
        <f>INDEX(Säkit!G:G,24)</f>
        <v>0</v>
      </c>
      <c r="H23" s="3">
        <f>INDEX(rengas!G:G,24)</f>
        <v>0</v>
      </c>
      <c r="I23" s="3" t="str">
        <f>INDEX(Kivi!F:F,24)</f>
        <v/>
      </c>
      <c r="J23" s="3">
        <f>INDEX(Merkkari!G:G,24)</f>
        <v>0</v>
      </c>
    </row>
    <row r="24" spans="1:11" x14ac:dyDescent="0.2">
      <c r="A24" s="6" t="s">
        <v>28</v>
      </c>
      <c r="B24" s="7"/>
      <c r="C24" s="7"/>
      <c r="D24" s="37"/>
      <c r="E24" s="7"/>
      <c r="F24" s="7"/>
      <c r="G24" s="7"/>
      <c r="H24" s="7"/>
      <c r="I24" s="7"/>
      <c r="J24" s="7"/>
    </row>
    <row r="25" spans="1:11" x14ac:dyDescent="0.2">
      <c r="A25" s="4"/>
      <c r="B25" s="13" t="s">
        <v>29</v>
      </c>
      <c r="C25" s="13" t="s">
        <v>30</v>
      </c>
      <c r="D25" s="34">
        <f>SUM(E25:J25)</f>
        <v>5</v>
      </c>
      <c r="E25" s="3" t="str">
        <f>INDEX(mave!F:F,26)</f>
        <v/>
      </c>
      <c r="F25" s="3" t="str">
        <f>INDEX(Viikkari!F:F,26)</f>
        <v/>
      </c>
      <c r="G25" s="3">
        <f>INDEX(Säkit!G:G,26)</f>
        <v>2</v>
      </c>
      <c r="H25" s="3">
        <f>INDEX(rengas!G:G,26)</f>
        <v>2</v>
      </c>
      <c r="I25" s="3" t="str">
        <f>INDEX(Kivi!F:F,26)</f>
        <v/>
      </c>
      <c r="J25" s="3">
        <f>INDEX(Merkkari!G:G,26)</f>
        <v>1</v>
      </c>
      <c r="K25" s="38" t="s">
        <v>82</v>
      </c>
    </row>
    <row r="26" spans="1:11" x14ac:dyDescent="0.2">
      <c r="A26" s="4"/>
      <c r="B26" s="13" t="s">
        <v>31</v>
      </c>
      <c r="C26" s="13" t="s">
        <v>32</v>
      </c>
      <c r="D26" s="34">
        <f>SUM(E26:J26)</f>
        <v>7</v>
      </c>
      <c r="E26" s="3">
        <f>INDEX(mave!F:F,27)</f>
        <v>2</v>
      </c>
      <c r="F26" s="3" t="str">
        <f>INDEX(Viikkari!F:F,27)</f>
        <v/>
      </c>
      <c r="G26" s="3">
        <f>INDEX(Säkit!G:G,27)</f>
        <v>1</v>
      </c>
      <c r="H26" s="3">
        <f>INDEX(rengas!G:G,27)</f>
        <v>2</v>
      </c>
      <c r="I26" s="3" t="str">
        <f>INDEX(Kivi!F:F,27)</f>
        <v/>
      </c>
      <c r="J26" s="3">
        <f>INDEX(Merkkari!G:G,27)</f>
        <v>2</v>
      </c>
      <c r="K26" s="38" t="s">
        <v>81</v>
      </c>
    </row>
    <row r="27" spans="1:11" x14ac:dyDescent="0.2">
      <c r="A27" s="4"/>
      <c r="B27" s="13" t="s">
        <v>33</v>
      </c>
      <c r="C27" s="13" t="s">
        <v>34</v>
      </c>
      <c r="D27" s="34">
        <f>SUM(E27:J27)</f>
        <v>18</v>
      </c>
      <c r="E27" s="3">
        <f>INDEX(mave!F:F,28)</f>
        <v>3</v>
      </c>
      <c r="F27" s="3">
        <f>INDEX(Viikkari!F:F,28)</f>
        <v>3</v>
      </c>
      <c r="G27" s="3">
        <f>INDEX(Säkit!G:G,28)</f>
        <v>3</v>
      </c>
      <c r="H27" s="3">
        <f>INDEX(rengas!G:G,28)</f>
        <v>3</v>
      </c>
      <c r="I27" s="3">
        <f>INDEX(Kivi!F:F,28)</f>
        <v>3</v>
      </c>
      <c r="J27" s="3">
        <f>INDEX(Merkkari!G:G,28)</f>
        <v>3</v>
      </c>
      <c r="K27" s="38" t="s">
        <v>80</v>
      </c>
    </row>
    <row r="28" spans="1:11" x14ac:dyDescent="0.2">
      <c r="A28" s="6" t="s">
        <v>35</v>
      </c>
      <c r="B28" s="7"/>
      <c r="C28" s="7"/>
      <c r="D28" s="37"/>
      <c r="E28" s="7"/>
      <c r="F28" s="7"/>
      <c r="G28" s="7"/>
      <c r="H28" s="7"/>
      <c r="I28" s="7"/>
      <c r="J28" s="7"/>
    </row>
    <row r="29" spans="1:11" x14ac:dyDescent="0.2">
      <c r="A29" s="4"/>
      <c r="B29" s="13" t="s">
        <v>36</v>
      </c>
      <c r="C29" s="13" t="s">
        <v>37</v>
      </c>
      <c r="D29" s="34">
        <f>SUM(E29:J29)</f>
        <v>3</v>
      </c>
      <c r="E29" s="3">
        <f>INDEX(mave!F:F,30)</f>
        <v>1</v>
      </c>
      <c r="F29" s="3" t="str">
        <f>INDEX(Viikkari!F:F,30)</f>
        <v/>
      </c>
      <c r="G29" s="3">
        <f>INDEX(Säkit!G:G,30)</f>
        <v>1</v>
      </c>
      <c r="H29" s="3">
        <f>INDEX(rengas!G:G,30)</f>
        <v>0</v>
      </c>
      <c r="I29" s="3" t="str">
        <f>INDEX(Kivi!F:F,30)</f>
        <v/>
      </c>
      <c r="J29" s="3">
        <f>INDEX(Merkkari!G:G,30)</f>
        <v>1</v>
      </c>
      <c r="K29" s="38" t="s">
        <v>80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Macintosh Excel</Application>
  <DocSecurity>2</DocSecurity>
  <ScaleCrop>false</ScaleCrop>
  <HeadingPairs>
    <vt:vector size="4" baseType="variant">
      <vt:variant>
        <vt:lpstr>Laskentataulukot</vt:lpstr>
      </vt:variant>
      <vt:variant>
        <vt:i4>7</vt:i4>
      </vt:variant>
      <vt:variant>
        <vt:lpstr>Nimetyt alueet</vt:lpstr>
      </vt:variant>
      <vt:variant>
        <vt:i4>1</vt:i4>
      </vt:variant>
    </vt:vector>
  </HeadingPairs>
  <TitlesOfParts>
    <vt:vector size="8" baseType="lpstr">
      <vt:lpstr>mave</vt:lpstr>
      <vt:lpstr>Viikkari</vt:lpstr>
      <vt:lpstr>Säkit</vt:lpstr>
      <vt:lpstr>rengas</vt:lpstr>
      <vt:lpstr>Kivi</vt:lpstr>
      <vt:lpstr>Merkkari</vt:lpstr>
      <vt:lpstr>kokonaistilanne</vt:lpstr>
      <vt:lpstr>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Jyrki Rantanen</cp:lastModifiedBy>
  <cp:revision>14</cp:revision>
  <cp:lastPrinted>2026-07-11T13:46:10Z</cp:lastPrinted>
  <dcterms:created xsi:type="dcterms:W3CDTF">2026-07-11T16:01:24Z</dcterms:created>
  <dcterms:modified xsi:type="dcterms:W3CDTF">2026-07-11T16:23:17Z</dcterms:modified>
  <dc:language>fi-FI</dc:language>
</cp:coreProperties>
</file>